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23\Desktop\"/>
    </mc:Choice>
  </mc:AlternateContent>
  <xr:revisionPtr revIDLastSave="0" documentId="13_ncr:1_{0483B86C-8354-4B30-94B9-48D53723EC35}" xr6:coauthVersionLast="47" xr6:coauthVersionMax="47" xr10:uidLastSave="{00000000-0000-0000-0000-000000000000}"/>
  <bookViews>
    <workbookView xWindow="-108" yWindow="-108" windowWidth="23256" windowHeight="12456" xr2:uid="{ADE1A463-CAF4-43FA-8C40-4FA8FF127C03}"/>
  </bookViews>
  <sheets>
    <sheet name="見積書" sheetId="3" r:id="rId1"/>
    <sheet name="ドロップダウンリスト" sheetId="2" r:id="rId2"/>
  </sheets>
  <definedNames>
    <definedName name="_xlnm._FilterDatabase" localSheetId="1" hidden="1">ドロップダウンリスト!$K$2:$K$11</definedName>
    <definedName name="_xlnm.Print_Area" localSheetId="0">見積書!$A$1:$L$39</definedName>
    <definedName name="アルコールその他">ドロップダウンリスト!$U$2:$U$18</definedName>
    <definedName name="お弁当">ドロップダウンリスト!$Q$2:$Q$13</definedName>
    <definedName name="リネン代">ドロップダウンリスト!$I$2</definedName>
    <definedName name="飲み物おやつ">ドロップダウンリスト!$S$2:$S$15</definedName>
    <definedName name="活動経費">ドロップダウンリスト!$E$2:$E$23</definedName>
    <definedName name="室内食">ドロップダウンリスト!$M$2:$M$23</definedName>
    <definedName name="収穫体験">ドロップダウンリスト!$G$2:$G$11</definedName>
    <definedName name="食事代">ドロップダウンリスト!$Q$2:$Q$38</definedName>
    <definedName name="寝具リース料">ドロップダウンリスト!$K$2:$K$12</definedName>
    <definedName name="野外炊事">テーブル68158[野外炊事]</definedName>
    <definedName name="利用料金">ドロップダウンリスト!$C$2:$C$24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3" l="1"/>
  <c r="L32" i="3" s="1"/>
  <c r="H32" i="3"/>
  <c r="K30" i="3"/>
  <c r="L30" i="3" s="1"/>
  <c r="H30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1" i="3"/>
  <c r="H16" i="3"/>
  <c r="H15" i="3"/>
  <c r="K18" i="3"/>
  <c r="K19" i="3"/>
  <c r="K20" i="3"/>
  <c r="L20" i="3" s="1"/>
  <c r="K21" i="3"/>
  <c r="K22" i="3"/>
  <c r="K23" i="3"/>
  <c r="K24" i="3"/>
  <c r="K25" i="3"/>
  <c r="K26" i="3"/>
  <c r="K27" i="3"/>
  <c r="K28" i="3"/>
  <c r="K29" i="3"/>
  <c r="K31" i="3"/>
  <c r="K17" i="3"/>
  <c r="K16" i="3"/>
  <c r="K15" i="3"/>
  <c r="L1" i="3"/>
  <c r="L17" i="3" l="1"/>
  <c r="L18" i="3"/>
  <c r="L19" i="3"/>
  <c r="L21" i="3"/>
  <c r="L22" i="3"/>
  <c r="L23" i="3"/>
  <c r="L24" i="3"/>
  <c r="L25" i="3"/>
  <c r="L26" i="3"/>
  <c r="L27" i="3"/>
  <c r="L28" i="3"/>
  <c r="L29" i="3"/>
  <c r="L31" i="3"/>
  <c r="L16" i="3" l="1"/>
  <c r="L37" i="3" s="1"/>
  <c r="L15" i="3"/>
  <c r="L38" i="3" l="1"/>
  <c r="L33" i="3"/>
  <c r="K37" i="3"/>
  <c r="I37" i="3" s="1"/>
  <c r="K38" i="3" l="1"/>
  <c r="L39" i="3"/>
  <c r="I38" i="3" l="1"/>
  <c r="I39" i="3" s="1"/>
  <c r="K39" i="3"/>
  <c r="E12" i="3"/>
  <c r="C11" i="3" l="1"/>
  <c r="F11" i="3"/>
</calcChain>
</file>

<file path=xl/sharedStrings.xml><?xml version="1.0" encoding="utf-8"?>
<sst xmlns="http://schemas.openxmlformats.org/spreadsheetml/2006/main" count="218" uniqueCount="206">
  <si>
    <t>様</t>
    <rPh sb="0" eb="1">
      <t>サマ</t>
    </rPh>
    <phoneticPr fontId="1"/>
  </si>
  <si>
    <t>月　日</t>
    <rPh sb="0" eb="1">
      <t>ツキ</t>
    </rPh>
    <rPh sb="2" eb="3">
      <t>ニチ</t>
    </rPh>
    <phoneticPr fontId="1"/>
  </si>
  <si>
    <t>品　名</t>
    <rPh sb="0" eb="1">
      <t>ヒン</t>
    </rPh>
    <rPh sb="2" eb="3">
      <t>メイ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</si>
  <si>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</si>
  <si>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</si>
  <si>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※印は、軽減税率対象商品です。</t>
    <rPh sb="1" eb="2">
      <t>ジルシ</t>
    </rPh>
    <rPh sb="4" eb="10">
      <t>ケイゲンゼイリツタイショウ</t>
    </rPh>
    <rPh sb="10" eb="12">
      <t>ショウヒン</t>
    </rPh>
    <phoneticPr fontId="1"/>
  </si>
  <si>
    <t>円</t>
    <rPh sb="0" eb="1">
      <t>エン</t>
    </rPh>
    <phoneticPr fontId="1"/>
  </si>
  <si>
    <t>【消費税対象額内訳】</t>
    <rPh sb="0" eb="10">
      <t>(ショウヒゼイタイショウガクウチワケ)</t>
    </rPh>
    <phoneticPr fontId="1"/>
  </si>
  <si>
    <t>標準税率(10%)対象額</t>
    <rPh sb="0" eb="4">
      <t>ヒョウジュンゼイリツ</t>
    </rPh>
    <rPh sb="9" eb="11">
      <t>タイショウ</t>
    </rPh>
    <rPh sb="11" eb="12">
      <t>ガク</t>
    </rPh>
    <phoneticPr fontId="1"/>
  </si>
  <si>
    <t>軽減税率(8%)対象額</t>
    <rPh sb="0" eb="4">
      <t>ケイゲンゼイリツ</t>
    </rPh>
    <rPh sb="8" eb="11">
      <t>タイショウガク</t>
    </rPh>
    <phoneticPr fontId="1"/>
  </si>
  <si>
    <t>税抜金額</t>
    <rPh sb="0" eb="4">
      <t>ゼイヌキキンガク</t>
    </rPh>
    <phoneticPr fontId="1"/>
  </si>
  <si>
    <t>消費税額</t>
    <rPh sb="0" eb="4">
      <t>ショウヒゼイガク</t>
    </rPh>
    <phoneticPr fontId="1"/>
  </si>
  <si>
    <t>税込金額</t>
    <rPh sb="0" eb="4">
      <t>ゼイコミキンガク</t>
    </rPh>
    <phoneticPr fontId="1"/>
  </si>
  <si>
    <t>利用料金</t>
    <rPh sb="0" eb="4">
      <t>リヨウリョウキン</t>
    </rPh>
    <phoneticPr fontId="1"/>
  </si>
  <si>
    <t>小中学生（日帰り）</t>
    <rPh sb="0" eb="4">
      <t>ショウチュウガクセイ</t>
    </rPh>
    <rPh sb="5" eb="7">
      <t>ヒガエ</t>
    </rPh>
    <phoneticPr fontId="1"/>
  </si>
  <si>
    <t>高校生（日帰り）</t>
    <rPh sb="0" eb="3">
      <t>コウコウセイ</t>
    </rPh>
    <rPh sb="4" eb="6">
      <t>ヒガエ</t>
    </rPh>
    <phoneticPr fontId="1"/>
  </si>
  <si>
    <t>その他の者（日帰り）</t>
    <rPh sb="2" eb="3">
      <t>タ</t>
    </rPh>
    <rPh sb="4" eb="5">
      <t>モノ</t>
    </rPh>
    <rPh sb="6" eb="8">
      <t>ヒガエ</t>
    </rPh>
    <phoneticPr fontId="1"/>
  </si>
  <si>
    <t>清算区分</t>
    <rPh sb="0" eb="2">
      <t>セイサン</t>
    </rPh>
    <rPh sb="2" eb="4">
      <t>クブン</t>
    </rPh>
    <phoneticPr fontId="1"/>
  </si>
  <si>
    <t>活動経費</t>
    <rPh sb="0" eb="2">
      <t>カツドウ</t>
    </rPh>
    <rPh sb="2" eb="4">
      <t>ケイヒ</t>
    </rPh>
    <phoneticPr fontId="1"/>
  </si>
  <si>
    <t>収穫体験</t>
    <rPh sb="0" eb="4">
      <t>シュウカクタイケン</t>
    </rPh>
    <phoneticPr fontId="1"/>
  </si>
  <si>
    <t>リネン代</t>
    <rPh sb="3" eb="4">
      <t>ダイ</t>
    </rPh>
    <phoneticPr fontId="1"/>
  </si>
  <si>
    <t>寝具リース料</t>
    <rPh sb="0" eb="2">
      <t>シング</t>
    </rPh>
    <rPh sb="5" eb="6">
      <t>リョウ</t>
    </rPh>
    <phoneticPr fontId="1"/>
  </si>
  <si>
    <t>活動経費</t>
    <rPh sb="0" eb="4">
      <t>カツドウケイヒ</t>
    </rPh>
    <phoneticPr fontId="1"/>
  </si>
  <si>
    <t>バタ薪</t>
    <rPh sb="2" eb="3">
      <t>マキ</t>
    </rPh>
    <phoneticPr fontId="1"/>
  </si>
  <si>
    <t>キャンプファイヤーAセット</t>
    <phoneticPr fontId="1"/>
  </si>
  <si>
    <t>キャンプファイヤーBセット</t>
    <phoneticPr fontId="1"/>
  </si>
  <si>
    <t>ファイヤートーチ</t>
    <phoneticPr fontId="1"/>
  </si>
  <si>
    <t>キャンドルファイヤー</t>
    <phoneticPr fontId="1"/>
  </si>
  <si>
    <t>キャンドルファイヤー手燭</t>
    <rPh sb="10" eb="12">
      <t>テショク</t>
    </rPh>
    <phoneticPr fontId="1"/>
  </si>
  <si>
    <t>火おこしセット</t>
    <rPh sb="0" eb="1">
      <t>ヒ</t>
    </rPh>
    <phoneticPr fontId="1"/>
  </si>
  <si>
    <t>ペンダント</t>
    <phoneticPr fontId="1"/>
  </si>
  <si>
    <t>キーホルダー</t>
    <phoneticPr fontId="1"/>
  </si>
  <si>
    <t>ブローチ</t>
    <phoneticPr fontId="1"/>
  </si>
  <si>
    <t>マイはし</t>
    <phoneticPr fontId="1"/>
  </si>
  <si>
    <t>焼き板</t>
    <rPh sb="0" eb="1">
      <t>ヤ</t>
    </rPh>
    <rPh sb="2" eb="3">
      <t>イタ</t>
    </rPh>
    <phoneticPr fontId="1"/>
  </si>
  <si>
    <t>紙ヤスリ</t>
    <rPh sb="0" eb="1">
      <t>カミ</t>
    </rPh>
    <phoneticPr fontId="1"/>
  </si>
  <si>
    <t>木工用ボンド</t>
    <rPh sb="0" eb="3">
      <t>モッコウヨウ</t>
    </rPh>
    <phoneticPr fontId="1"/>
  </si>
  <si>
    <t>ペイントマーカー貸出</t>
    <rPh sb="8" eb="10">
      <t>カシダシ</t>
    </rPh>
    <phoneticPr fontId="1"/>
  </si>
  <si>
    <t>料金</t>
    <rPh sb="0" eb="2">
      <t>リョウキン</t>
    </rPh>
    <phoneticPr fontId="1"/>
  </si>
  <si>
    <t>ブルーベリー（100g）</t>
    <phoneticPr fontId="1"/>
  </si>
  <si>
    <t>梅の実（1kg）</t>
    <rPh sb="0" eb="1">
      <t>ウメ</t>
    </rPh>
    <rPh sb="2" eb="3">
      <t>ミ</t>
    </rPh>
    <phoneticPr fontId="1"/>
  </si>
  <si>
    <t>さつまいも（1kg）</t>
    <phoneticPr fontId="1"/>
  </si>
  <si>
    <t>マスつかみ(1匹)</t>
    <rPh sb="7" eb="8">
      <t>ヒキ</t>
    </rPh>
    <phoneticPr fontId="1"/>
  </si>
  <si>
    <t>みかん（大津）(1kg）</t>
    <rPh sb="4" eb="6">
      <t>オオツ</t>
    </rPh>
    <phoneticPr fontId="1"/>
  </si>
  <si>
    <t>みかん（早生）(1kg)</t>
    <rPh sb="4" eb="6">
      <t>ワセ</t>
    </rPh>
    <phoneticPr fontId="1"/>
  </si>
  <si>
    <t>リネン（1セット）</t>
    <phoneticPr fontId="1"/>
  </si>
  <si>
    <t>小中学生（1泊）</t>
    <rPh sb="0" eb="4">
      <t>ショウチュウガクセイ</t>
    </rPh>
    <rPh sb="6" eb="7">
      <t>ハク</t>
    </rPh>
    <phoneticPr fontId="1"/>
  </si>
  <si>
    <t>小中学生（2泊）</t>
    <rPh sb="0" eb="4">
      <t>ショウチュウガクセイ</t>
    </rPh>
    <rPh sb="6" eb="7">
      <t>ハク</t>
    </rPh>
    <phoneticPr fontId="1"/>
  </si>
  <si>
    <t>小中学生（3泊）</t>
    <rPh sb="0" eb="4">
      <t>ショウチュウガクセイ</t>
    </rPh>
    <rPh sb="6" eb="7">
      <t>ハク</t>
    </rPh>
    <phoneticPr fontId="1"/>
  </si>
  <si>
    <t>高校生（1泊）</t>
    <rPh sb="0" eb="3">
      <t>コウコウセイ</t>
    </rPh>
    <rPh sb="5" eb="6">
      <t>ハク</t>
    </rPh>
    <phoneticPr fontId="1"/>
  </si>
  <si>
    <t>高校生（2泊）</t>
    <rPh sb="0" eb="3">
      <t>コウコウセイ</t>
    </rPh>
    <rPh sb="5" eb="6">
      <t>ハク</t>
    </rPh>
    <phoneticPr fontId="1"/>
  </si>
  <si>
    <t>高校生（3泊）</t>
    <rPh sb="0" eb="3">
      <t>コウコウセイ</t>
    </rPh>
    <rPh sb="5" eb="6">
      <t>ハク</t>
    </rPh>
    <phoneticPr fontId="1"/>
  </si>
  <si>
    <t>その他の者（1泊）</t>
    <rPh sb="2" eb="3">
      <t>タ</t>
    </rPh>
    <rPh sb="4" eb="5">
      <t>モノ</t>
    </rPh>
    <rPh sb="7" eb="8">
      <t>ハク</t>
    </rPh>
    <phoneticPr fontId="1"/>
  </si>
  <si>
    <t>その他の者（2泊）</t>
    <rPh sb="2" eb="3">
      <t>タ</t>
    </rPh>
    <rPh sb="4" eb="5">
      <t>モノ</t>
    </rPh>
    <rPh sb="7" eb="8">
      <t>ハク</t>
    </rPh>
    <phoneticPr fontId="1"/>
  </si>
  <si>
    <t>その他の者（3泊）</t>
    <rPh sb="2" eb="3">
      <t>タ</t>
    </rPh>
    <rPh sb="4" eb="5">
      <t>モノ</t>
    </rPh>
    <rPh sb="7" eb="8">
      <t>ハク</t>
    </rPh>
    <phoneticPr fontId="1"/>
  </si>
  <si>
    <t>一式・1泊</t>
    <rPh sb="0" eb="2">
      <t>イッシキ</t>
    </rPh>
    <rPh sb="4" eb="5">
      <t>ハク</t>
    </rPh>
    <phoneticPr fontId="1"/>
  </si>
  <si>
    <t>小中学生（4泊）</t>
    <rPh sb="0" eb="4">
      <t>ショウチュウガクセイ</t>
    </rPh>
    <rPh sb="6" eb="7">
      <t>ハク</t>
    </rPh>
    <phoneticPr fontId="1"/>
  </si>
  <si>
    <t>小中学生（5泊）</t>
    <rPh sb="0" eb="4">
      <t>ショウチュウガクセイ</t>
    </rPh>
    <rPh sb="6" eb="7">
      <t>ハク</t>
    </rPh>
    <phoneticPr fontId="1"/>
  </si>
  <si>
    <t>高校生（4泊）</t>
    <rPh sb="0" eb="3">
      <t>コウコウセイ</t>
    </rPh>
    <rPh sb="5" eb="6">
      <t>ハク</t>
    </rPh>
    <phoneticPr fontId="1"/>
  </si>
  <si>
    <t>高校生（5泊）</t>
    <rPh sb="0" eb="3">
      <t>コウコウセイ</t>
    </rPh>
    <rPh sb="5" eb="6">
      <t>ハク</t>
    </rPh>
    <phoneticPr fontId="1"/>
  </si>
  <si>
    <t>その他の者（4泊）</t>
    <rPh sb="2" eb="3">
      <t>タ</t>
    </rPh>
    <rPh sb="4" eb="5">
      <t>モノ</t>
    </rPh>
    <rPh sb="7" eb="8">
      <t>ハク</t>
    </rPh>
    <phoneticPr fontId="1"/>
  </si>
  <si>
    <t>その他の者（5泊）</t>
    <rPh sb="2" eb="3">
      <t>タ</t>
    </rPh>
    <rPh sb="4" eb="5">
      <t>モノ</t>
    </rPh>
    <rPh sb="7" eb="8">
      <t>ハク</t>
    </rPh>
    <phoneticPr fontId="1"/>
  </si>
  <si>
    <t>一式・2泊</t>
    <rPh sb="0" eb="2">
      <t>イッシキ</t>
    </rPh>
    <rPh sb="4" eb="5">
      <t>ハク</t>
    </rPh>
    <phoneticPr fontId="1"/>
  </si>
  <si>
    <t>一式・3泊</t>
    <rPh sb="0" eb="2">
      <t>イッシキ</t>
    </rPh>
    <rPh sb="4" eb="5">
      <t>ハク</t>
    </rPh>
    <phoneticPr fontId="1"/>
  </si>
  <si>
    <t>一式・4泊</t>
    <rPh sb="0" eb="2">
      <t>イッシキ</t>
    </rPh>
    <rPh sb="4" eb="5">
      <t>ハク</t>
    </rPh>
    <phoneticPr fontId="1"/>
  </si>
  <si>
    <t>一式・5泊</t>
    <rPh sb="0" eb="2">
      <t>イッシキ</t>
    </rPh>
    <rPh sb="4" eb="5">
      <t>ハク</t>
    </rPh>
    <phoneticPr fontId="1"/>
  </si>
  <si>
    <t>料金2</t>
    <rPh sb="0" eb="3">
      <t>リョウキン2</t>
    </rPh>
    <phoneticPr fontId="1"/>
  </si>
  <si>
    <t>発行日：</t>
    <rPh sb="0" eb="3">
      <t>ハッコウビ</t>
    </rPh>
    <phoneticPr fontId="1"/>
  </si>
  <si>
    <r>
      <t>単価</t>
    </r>
    <r>
      <rPr>
        <sz val="8"/>
        <color theme="1"/>
        <rFont val="游ゴシック"/>
        <family val="3"/>
        <charset val="128"/>
        <scheme val="minor"/>
      </rPr>
      <t>(税込)</t>
    </r>
    <rPh sb="0" eb="2">
      <t>タンカ</t>
    </rPh>
    <rPh sb="3" eb="4">
      <t>ゼイ</t>
    </rPh>
    <rPh sb="4" eb="5">
      <t>コ</t>
    </rPh>
    <phoneticPr fontId="1"/>
  </si>
  <si>
    <t>神奈川県立足柄ふれあいの村</t>
    <rPh sb="0" eb="5">
      <t>カナガワケンリツ</t>
    </rPh>
    <rPh sb="5" eb="7">
      <t>アシガラ</t>
    </rPh>
    <rPh sb="12" eb="13">
      <t>ムラ</t>
    </rPh>
    <phoneticPr fontId="1"/>
  </si>
  <si>
    <t>指定管理者　株式会社アグサ</t>
    <rPh sb="0" eb="5">
      <t>シテイカンリシャ</t>
    </rPh>
    <rPh sb="6" eb="10">
      <t>カブシキガイシャ</t>
    </rPh>
    <phoneticPr fontId="1"/>
  </si>
  <si>
    <t>〒250-0121 神奈川県南足柄市広町1507</t>
    <rPh sb="10" eb="14">
      <t>カナガワケン</t>
    </rPh>
    <rPh sb="14" eb="18">
      <t>ミナミアシガラシ</t>
    </rPh>
    <rPh sb="18" eb="20">
      <t>ヒロマチ</t>
    </rPh>
    <phoneticPr fontId="1"/>
  </si>
  <si>
    <t>TEL:0465-72-2010     FAX:0465-72-2013</t>
    <phoneticPr fontId="1"/>
  </si>
  <si>
    <t>登録番号　T4021001033792</t>
    <rPh sb="0" eb="4">
      <t>トウロクバンゴウ</t>
    </rPh>
    <phoneticPr fontId="1"/>
  </si>
  <si>
    <t>合計</t>
    <rPh sb="0" eb="2">
      <t>ゴウケイ</t>
    </rPh>
    <phoneticPr fontId="1"/>
  </si>
  <si>
    <t>合計金額：</t>
    <rPh sb="0" eb="2">
      <t>ゴウケイ</t>
    </rPh>
    <rPh sb="2" eb="4">
      <t>キンガク</t>
    </rPh>
    <phoneticPr fontId="1"/>
  </si>
  <si>
    <t>税抜合計：</t>
    <rPh sb="0" eb="2">
      <t>ゼイヌ</t>
    </rPh>
    <rPh sb="2" eb="4">
      <t>ゴウケイ</t>
    </rPh>
    <phoneticPr fontId="1"/>
  </si>
  <si>
    <t>消費税：</t>
    <rPh sb="0" eb="3">
      <t>ショウヒゼイ</t>
    </rPh>
    <phoneticPr fontId="1"/>
  </si>
  <si>
    <t>次のとおり御見積もりいたします。</t>
    <rPh sb="0" eb="1">
      <t>ツギ</t>
    </rPh>
    <rPh sb="5" eb="6">
      <t>オ</t>
    </rPh>
    <rPh sb="6" eb="8">
      <t>ミツ</t>
    </rPh>
    <phoneticPr fontId="1"/>
  </si>
  <si>
    <r>
      <t>御見積金額</t>
    </r>
    <r>
      <rPr>
        <b/>
        <sz val="12"/>
        <color theme="1"/>
        <rFont val="游ゴシック"/>
        <family val="3"/>
        <charset val="128"/>
        <scheme val="minor"/>
      </rPr>
      <t>(税込)</t>
    </r>
    <r>
      <rPr>
        <b/>
        <sz val="16"/>
        <color theme="1"/>
        <rFont val="游ゴシック"/>
        <family val="3"/>
        <charset val="128"/>
        <scheme val="minor"/>
      </rPr>
      <t>：</t>
    </r>
    <rPh sb="0" eb="3">
      <t>オミツモリ</t>
    </rPh>
    <rPh sb="3" eb="5">
      <t>キンガク</t>
    </rPh>
    <rPh sb="4" eb="5">
      <t>ゴウキン</t>
    </rPh>
    <rPh sb="6" eb="8">
      <t>ゼイコ</t>
    </rPh>
    <phoneticPr fontId="1"/>
  </si>
  <si>
    <t>大根</t>
    <rPh sb="0" eb="2">
      <t>ダイコン</t>
    </rPh>
    <phoneticPr fontId="1"/>
  </si>
  <si>
    <t>スプーン</t>
    <phoneticPr fontId="1"/>
  </si>
  <si>
    <t>フォーク</t>
    <phoneticPr fontId="1"/>
  </si>
  <si>
    <t>バードコール</t>
    <phoneticPr fontId="1"/>
  </si>
  <si>
    <t>想い出の小瓶</t>
    <rPh sb="0" eb="1">
      <t>オモ</t>
    </rPh>
    <rPh sb="2" eb="3">
      <t>デ</t>
    </rPh>
    <rPh sb="4" eb="6">
      <t>コビン</t>
    </rPh>
    <phoneticPr fontId="1"/>
  </si>
  <si>
    <t>ダッチオーブン</t>
    <phoneticPr fontId="1"/>
  </si>
  <si>
    <r>
      <t>御　見　積　書</t>
    </r>
    <r>
      <rPr>
        <b/>
        <sz val="12"/>
        <color theme="1"/>
        <rFont val="游ゴシック"/>
        <family val="3"/>
        <charset val="128"/>
        <scheme val="minor"/>
      </rPr>
      <t>（HP版）</t>
    </r>
    <r>
      <rPr>
        <b/>
        <sz val="20"/>
        <color theme="1"/>
        <rFont val="游ゴシック"/>
        <family val="3"/>
        <charset val="128"/>
        <scheme val="minor"/>
      </rPr>
      <t xml:space="preserve"> 　</t>
    </r>
    <rPh sb="0" eb="1">
      <t>オ</t>
    </rPh>
    <rPh sb="2" eb="3">
      <t>ミ</t>
    </rPh>
    <rPh sb="4" eb="5">
      <t>ツミ</t>
    </rPh>
    <rPh sb="6" eb="7">
      <t>ショ</t>
    </rPh>
    <rPh sb="10" eb="11">
      <t>バン</t>
    </rPh>
    <phoneticPr fontId="1"/>
  </si>
  <si>
    <t>列2</t>
  </si>
  <si>
    <t>利用料金2</t>
    <rPh sb="0" eb="5">
      <t>リヨウリョウキン2</t>
    </rPh>
    <phoneticPr fontId="1"/>
  </si>
  <si>
    <t>室内食</t>
    <rPh sb="0" eb="3">
      <t>シツナイショク</t>
    </rPh>
    <phoneticPr fontId="1"/>
  </si>
  <si>
    <t>野外炊事</t>
    <rPh sb="0" eb="4">
      <t>ヤガイスイジ</t>
    </rPh>
    <phoneticPr fontId="1"/>
  </si>
  <si>
    <t>小学生　朝食</t>
    <rPh sb="0" eb="3">
      <t>ショウガクセイ</t>
    </rPh>
    <rPh sb="4" eb="6">
      <t>チョウショク</t>
    </rPh>
    <phoneticPr fontId="1"/>
  </si>
  <si>
    <t>小学生　昼食</t>
    <rPh sb="0" eb="3">
      <t>ショウガクセイ</t>
    </rPh>
    <rPh sb="4" eb="6">
      <t>チュウショク</t>
    </rPh>
    <phoneticPr fontId="1"/>
  </si>
  <si>
    <t>大　人　昼食</t>
    <rPh sb="0" eb="1">
      <t>ダイ</t>
    </rPh>
    <rPh sb="2" eb="3">
      <t>ヒト</t>
    </rPh>
    <rPh sb="4" eb="6">
      <t>チュウショク</t>
    </rPh>
    <phoneticPr fontId="1"/>
  </si>
  <si>
    <t>大　人　朝食</t>
    <rPh sb="0" eb="1">
      <t>ダイ</t>
    </rPh>
    <rPh sb="2" eb="3">
      <t>ヒト</t>
    </rPh>
    <rPh sb="4" eb="5">
      <t>アサ</t>
    </rPh>
    <rPh sb="5" eb="6">
      <t>ショク</t>
    </rPh>
    <phoneticPr fontId="1"/>
  </si>
  <si>
    <t>幼　児　朝食</t>
    <rPh sb="0" eb="1">
      <t>ヨウ</t>
    </rPh>
    <rPh sb="2" eb="3">
      <t>コ</t>
    </rPh>
    <rPh sb="4" eb="6">
      <t>チョウショク</t>
    </rPh>
    <phoneticPr fontId="1"/>
  </si>
  <si>
    <t>幼　児　昼食</t>
    <rPh sb="0" eb="1">
      <t>ヨウ</t>
    </rPh>
    <rPh sb="2" eb="3">
      <t>コ</t>
    </rPh>
    <rPh sb="4" eb="6">
      <t>チュウショク</t>
    </rPh>
    <phoneticPr fontId="1"/>
  </si>
  <si>
    <t>大　人　夕食</t>
    <rPh sb="0" eb="1">
      <t>ダイ</t>
    </rPh>
    <rPh sb="2" eb="3">
      <t>ヒト</t>
    </rPh>
    <rPh sb="4" eb="6">
      <t>ユウショク</t>
    </rPh>
    <phoneticPr fontId="1"/>
  </si>
  <si>
    <t>小学生　夕食</t>
    <rPh sb="0" eb="3">
      <t>ショウガクセイ</t>
    </rPh>
    <rPh sb="4" eb="6">
      <t>ユウショク</t>
    </rPh>
    <phoneticPr fontId="1"/>
  </si>
  <si>
    <t>幼　児　夕食</t>
    <rPh sb="0" eb="1">
      <t>ヨウ</t>
    </rPh>
    <rPh sb="2" eb="3">
      <t>コ</t>
    </rPh>
    <rPh sb="4" eb="6">
      <t>ユウショク</t>
    </rPh>
    <phoneticPr fontId="1"/>
  </si>
  <si>
    <t>足柄牛メンチ</t>
    <rPh sb="0" eb="2">
      <t>アシガラ</t>
    </rPh>
    <rPh sb="2" eb="3">
      <t>ギュウ</t>
    </rPh>
    <phoneticPr fontId="1"/>
  </si>
  <si>
    <t>足柄牛コロッケ</t>
    <rPh sb="0" eb="2">
      <t>アシガラ</t>
    </rPh>
    <rPh sb="2" eb="3">
      <t>ギュウ</t>
    </rPh>
    <phoneticPr fontId="1"/>
  </si>
  <si>
    <t>納豆/ふりかけ/味付海苔</t>
    <rPh sb="0" eb="2">
      <t>ナットウ</t>
    </rPh>
    <rPh sb="8" eb="10">
      <t>アジツケ</t>
    </rPh>
    <rPh sb="10" eb="12">
      <t>ノリ</t>
    </rPh>
    <phoneticPr fontId="1"/>
  </si>
  <si>
    <t>お弁当</t>
    <rPh sb="1" eb="3">
      <t>ベントウ</t>
    </rPh>
    <phoneticPr fontId="1"/>
  </si>
  <si>
    <t>室内食</t>
    <rPh sb="0" eb="2">
      <t>シツナイ</t>
    </rPh>
    <rPh sb="2" eb="3">
      <t>ショク</t>
    </rPh>
    <phoneticPr fontId="1"/>
  </si>
  <si>
    <t>料金3</t>
  </si>
  <si>
    <t>ポークカレー</t>
    <phoneticPr fontId="1"/>
  </si>
  <si>
    <t>カートンドッグ</t>
    <phoneticPr fontId="1"/>
  </si>
  <si>
    <t>チーズカートンドッグ</t>
    <phoneticPr fontId="1"/>
  </si>
  <si>
    <t>ホットケーキ</t>
    <phoneticPr fontId="1"/>
  </si>
  <si>
    <t>五平餅</t>
    <rPh sb="0" eb="3">
      <t>ゴヘイモチ</t>
    </rPh>
    <phoneticPr fontId="1"/>
  </si>
  <si>
    <t>焼きおにぎりセット</t>
    <rPh sb="0" eb="1">
      <t>ヤ</t>
    </rPh>
    <phoneticPr fontId="1"/>
  </si>
  <si>
    <t>お好み焼き</t>
    <rPh sb="1" eb="2">
      <t>コノ</t>
    </rPh>
    <rPh sb="3" eb="4">
      <t>ヤ</t>
    </rPh>
    <phoneticPr fontId="1"/>
  </si>
  <si>
    <t>焼きそば</t>
    <rPh sb="0" eb="1">
      <t>ヤ</t>
    </rPh>
    <phoneticPr fontId="1"/>
  </si>
  <si>
    <t>子どもBBQセット</t>
    <rPh sb="0" eb="1">
      <t>コ</t>
    </rPh>
    <phoneticPr fontId="1"/>
  </si>
  <si>
    <t>BBQセット</t>
    <phoneticPr fontId="1"/>
  </si>
  <si>
    <t>手作りうどん</t>
    <rPh sb="0" eb="2">
      <t>テヅク</t>
    </rPh>
    <phoneticPr fontId="1"/>
  </si>
  <si>
    <t>手作りピザ</t>
    <rPh sb="0" eb="2">
      <t>テヅク</t>
    </rPh>
    <phoneticPr fontId="1"/>
  </si>
  <si>
    <t>手作りねじりパン</t>
    <rPh sb="0" eb="2">
      <t>テヅク</t>
    </rPh>
    <phoneticPr fontId="1"/>
  </si>
  <si>
    <t>チキンカレー</t>
    <phoneticPr fontId="1"/>
  </si>
  <si>
    <t>ビーフカレー</t>
    <phoneticPr fontId="1"/>
  </si>
  <si>
    <t>キッズカレー</t>
    <phoneticPr fontId="1"/>
  </si>
  <si>
    <t>野菜のカレー</t>
    <rPh sb="0" eb="2">
      <t>ヤサイ</t>
    </rPh>
    <phoneticPr fontId="1"/>
  </si>
  <si>
    <t>クリームシチュー</t>
    <phoneticPr fontId="1"/>
  </si>
  <si>
    <t>野菜たっぷりポトフ</t>
    <rPh sb="0" eb="2">
      <t>ヤサイ</t>
    </rPh>
    <phoneticPr fontId="1"/>
  </si>
  <si>
    <t>豚汁うどんセット</t>
    <rPh sb="0" eb="2">
      <t>トンジル</t>
    </rPh>
    <phoneticPr fontId="1"/>
  </si>
  <si>
    <t>ベーコンとコーンのチャーハン</t>
    <phoneticPr fontId="1"/>
  </si>
  <si>
    <t>焼きマシュマロ</t>
    <rPh sb="0" eb="1">
      <t>ヤ</t>
    </rPh>
    <phoneticPr fontId="1"/>
  </si>
  <si>
    <t>豚汁</t>
    <rPh sb="0" eb="2">
      <t>トンジル</t>
    </rPh>
    <phoneticPr fontId="1"/>
  </si>
  <si>
    <t>コーンスープ</t>
    <phoneticPr fontId="1"/>
  </si>
  <si>
    <t>オニオンスープ</t>
    <phoneticPr fontId="1"/>
  </si>
  <si>
    <t>プレーンナン</t>
    <phoneticPr fontId="1"/>
  </si>
  <si>
    <t>ポークカレー（ごはん抜き）</t>
    <rPh sb="10" eb="11">
      <t>ヌ</t>
    </rPh>
    <phoneticPr fontId="1"/>
  </si>
  <si>
    <t>チキンカレー（ごはん抜き）</t>
    <rPh sb="10" eb="11">
      <t>ヌ</t>
    </rPh>
    <phoneticPr fontId="1"/>
  </si>
  <si>
    <t>ビーフカレー（ごはん抜き）</t>
    <rPh sb="10" eb="11">
      <t>ヌ</t>
    </rPh>
    <phoneticPr fontId="1"/>
  </si>
  <si>
    <t>BBQ肉だけ盛り（並み）</t>
    <rPh sb="3" eb="4">
      <t>ニク</t>
    </rPh>
    <rPh sb="6" eb="7">
      <t>モ</t>
    </rPh>
    <rPh sb="9" eb="10">
      <t>ナ</t>
    </rPh>
    <phoneticPr fontId="1"/>
  </si>
  <si>
    <t>BBQ肉だけ盛り（大）</t>
    <rPh sb="3" eb="4">
      <t>ニク</t>
    </rPh>
    <rPh sb="6" eb="7">
      <t>モ</t>
    </rPh>
    <rPh sb="9" eb="10">
      <t>ダイ</t>
    </rPh>
    <phoneticPr fontId="1"/>
  </si>
  <si>
    <t>牛肉単品</t>
    <rPh sb="0" eb="4">
      <t>ギュウニクタンピン</t>
    </rPh>
    <phoneticPr fontId="1"/>
  </si>
  <si>
    <t>豚肉単品</t>
    <rPh sb="0" eb="2">
      <t>ブタニク</t>
    </rPh>
    <rPh sb="2" eb="4">
      <t>タンピン</t>
    </rPh>
    <phoneticPr fontId="1"/>
  </si>
  <si>
    <t>鶏肉単品</t>
    <rPh sb="0" eb="2">
      <t>トリニク</t>
    </rPh>
    <rPh sb="2" eb="4">
      <t>タンピン</t>
    </rPh>
    <phoneticPr fontId="1"/>
  </si>
  <si>
    <t>野菜セット</t>
    <rPh sb="0" eb="2">
      <t>ヤサイ</t>
    </rPh>
    <phoneticPr fontId="1"/>
  </si>
  <si>
    <t>ウインナー</t>
    <phoneticPr fontId="1"/>
  </si>
  <si>
    <t>串付きフランクフルト</t>
    <rPh sb="0" eb="2">
      <t>クシツ</t>
    </rPh>
    <phoneticPr fontId="1"/>
  </si>
  <si>
    <t>焼き肉のタレ</t>
    <rPh sb="0" eb="1">
      <t>ヤ</t>
    </rPh>
    <rPh sb="2" eb="3">
      <t>ニク</t>
    </rPh>
    <phoneticPr fontId="1"/>
  </si>
  <si>
    <t>ごはんセット</t>
    <phoneticPr fontId="1"/>
  </si>
  <si>
    <t>ごはん＋炊飯セット</t>
    <rPh sb="4" eb="6">
      <t>スイハン</t>
    </rPh>
    <phoneticPr fontId="1"/>
  </si>
  <si>
    <t>炊飯</t>
    <rPh sb="0" eb="2">
      <t>スイハン</t>
    </rPh>
    <phoneticPr fontId="1"/>
  </si>
  <si>
    <t>クラッカー</t>
    <phoneticPr fontId="1"/>
  </si>
  <si>
    <t>冷凍うどん</t>
    <rPh sb="0" eb="2">
      <t>レイトウ</t>
    </rPh>
    <phoneticPr fontId="1"/>
  </si>
  <si>
    <t>カップみそ汁</t>
    <rPh sb="5" eb="6">
      <t>シル</t>
    </rPh>
    <phoneticPr fontId="1"/>
  </si>
  <si>
    <t>レトルトカレー（甘口）</t>
    <rPh sb="8" eb="10">
      <t>アマクチ</t>
    </rPh>
    <phoneticPr fontId="1"/>
  </si>
  <si>
    <t>レトルトカレー（中辛）</t>
    <rPh sb="8" eb="10">
      <t>チュウカラ</t>
    </rPh>
    <phoneticPr fontId="1"/>
  </si>
  <si>
    <t>おにぎりおかずセット</t>
    <phoneticPr fontId="1"/>
  </si>
  <si>
    <t>キッズ弁当</t>
    <rPh sb="3" eb="5">
      <t>ベントウ</t>
    </rPh>
    <phoneticPr fontId="1"/>
  </si>
  <si>
    <t>唐揚げ弁当</t>
    <rPh sb="0" eb="2">
      <t>カラア</t>
    </rPh>
    <rPh sb="3" eb="5">
      <t>ベントウ</t>
    </rPh>
    <phoneticPr fontId="1"/>
  </si>
  <si>
    <t>ハンバーグ弁当</t>
    <rPh sb="5" eb="7">
      <t>ベントウ</t>
    </rPh>
    <phoneticPr fontId="1"/>
  </si>
  <si>
    <t>金太郎弁当</t>
    <rPh sb="0" eb="3">
      <t>キンタロウ</t>
    </rPh>
    <rPh sb="3" eb="5">
      <t>ベントウ</t>
    </rPh>
    <phoneticPr fontId="1"/>
  </si>
  <si>
    <t>チキングリル弁当</t>
    <rPh sb="6" eb="8">
      <t>ベントウ</t>
    </rPh>
    <phoneticPr fontId="1"/>
  </si>
  <si>
    <t>足柄牛弁当</t>
    <rPh sb="0" eb="2">
      <t>アシガラ</t>
    </rPh>
    <rPh sb="2" eb="3">
      <t>ギュウ</t>
    </rPh>
    <rPh sb="3" eb="5">
      <t>ベントウ</t>
    </rPh>
    <phoneticPr fontId="1"/>
  </si>
  <si>
    <t>アレルギー対応弁当</t>
    <rPh sb="5" eb="7">
      <t>タイオウ</t>
    </rPh>
    <rPh sb="7" eb="9">
      <t>ベントウ</t>
    </rPh>
    <phoneticPr fontId="1"/>
  </si>
  <si>
    <t>アレルギー対応唐揚げ弁当</t>
    <rPh sb="5" eb="7">
      <t>タイオウ</t>
    </rPh>
    <rPh sb="7" eb="9">
      <t>カラア</t>
    </rPh>
    <rPh sb="10" eb="12">
      <t>ベントウ</t>
    </rPh>
    <phoneticPr fontId="1"/>
  </si>
  <si>
    <t>アレルギー対応おにぎりおかずセット</t>
    <rPh sb="5" eb="7">
      <t>タイオウ</t>
    </rPh>
    <phoneticPr fontId="1"/>
  </si>
  <si>
    <t>ヴィーガン・ベジタリアンの方向け弁当</t>
    <rPh sb="13" eb="15">
      <t>カタム</t>
    </rPh>
    <rPh sb="16" eb="18">
      <t>ベントウ</t>
    </rPh>
    <phoneticPr fontId="1"/>
  </si>
  <si>
    <t>アレルギー対応定食 小学生 朝食</t>
    <rPh sb="10" eb="13">
      <t>ショウガクセイ</t>
    </rPh>
    <rPh sb="14" eb="16">
      <t>チョウショク</t>
    </rPh>
    <phoneticPr fontId="1"/>
  </si>
  <si>
    <t>アレルギー対応定食 大　人 朝食</t>
    <rPh sb="5" eb="7">
      <t>タイオウ</t>
    </rPh>
    <rPh sb="7" eb="9">
      <t>テイショク</t>
    </rPh>
    <rPh sb="10" eb="11">
      <t>ダイ</t>
    </rPh>
    <rPh sb="12" eb="13">
      <t>ヒト</t>
    </rPh>
    <rPh sb="14" eb="15">
      <t>アサ</t>
    </rPh>
    <rPh sb="15" eb="16">
      <t>ショク</t>
    </rPh>
    <phoneticPr fontId="1"/>
  </si>
  <si>
    <t>アレルギー対応定食 幼　児 朝食</t>
    <rPh sb="10" eb="11">
      <t>ヨウ</t>
    </rPh>
    <rPh sb="12" eb="13">
      <t>コ</t>
    </rPh>
    <rPh sb="14" eb="16">
      <t>チョウショク</t>
    </rPh>
    <phoneticPr fontId="1"/>
  </si>
  <si>
    <t>アレルギー対応定食 大　人 昼食</t>
    <rPh sb="10" eb="11">
      <t>ダイ</t>
    </rPh>
    <rPh sb="12" eb="13">
      <t>ヒト</t>
    </rPh>
    <rPh sb="14" eb="16">
      <t>チュウショク</t>
    </rPh>
    <phoneticPr fontId="1"/>
  </si>
  <si>
    <t>アレルギー対応定食 小学生 昼食</t>
    <rPh sb="10" eb="13">
      <t>ショウガクセイ</t>
    </rPh>
    <rPh sb="14" eb="16">
      <t>チュウショク</t>
    </rPh>
    <phoneticPr fontId="1"/>
  </si>
  <si>
    <t>アレルギー対応定食 幼　児 昼食</t>
    <rPh sb="10" eb="11">
      <t>ヨウ</t>
    </rPh>
    <rPh sb="12" eb="13">
      <t>コ</t>
    </rPh>
    <rPh sb="14" eb="16">
      <t>チュウショク</t>
    </rPh>
    <phoneticPr fontId="1"/>
  </si>
  <si>
    <t>アレルギー対応定食 大　人 夕食</t>
    <rPh sb="10" eb="11">
      <t>ダイ</t>
    </rPh>
    <rPh sb="12" eb="13">
      <t>ヒト</t>
    </rPh>
    <rPh sb="14" eb="16">
      <t>ユウショク</t>
    </rPh>
    <phoneticPr fontId="1"/>
  </si>
  <si>
    <t>アレルギー対応定食 小学生 夕食</t>
    <rPh sb="10" eb="13">
      <t>ショウガクセイ</t>
    </rPh>
    <rPh sb="14" eb="16">
      <t>ユウショク</t>
    </rPh>
    <phoneticPr fontId="1"/>
  </si>
  <si>
    <t>アレルギー対応定食 幼　児 夕食</t>
    <rPh sb="10" eb="11">
      <t>ヨウ</t>
    </rPh>
    <rPh sb="12" eb="13">
      <t>コ</t>
    </rPh>
    <rPh sb="14" eb="16">
      <t>ユウショク</t>
    </rPh>
    <phoneticPr fontId="1"/>
  </si>
  <si>
    <t>紙）ほうじ茶(250ml)</t>
    <rPh sb="0" eb="1">
      <t>カミ</t>
    </rPh>
    <rPh sb="5" eb="6">
      <t>チャ</t>
    </rPh>
    <phoneticPr fontId="1"/>
  </si>
  <si>
    <t>紙）オレンジジュース(200ml)</t>
    <phoneticPr fontId="1"/>
  </si>
  <si>
    <t>紙）りんごジュース(200ml)</t>
    <phoneticPr fontId="1"/>
  </si>
  <si>
    <t>ペ）ウーロン茶(500ml)</t>
    <rPh sb="6" eb="7">
      <t>チャ</t>
    </rPh>
    <phoneticPr fontId="1"/>
  </si>
  <si>
    <t>ペ）緑茶(500ml)</t>
    <rPh sb="2" eb="4">
      <t>リョクチャ</t>
    </rPh>
    <phoneticPr fontId="1"/>
  </si>
  <si>
    <t>ペ）ミネラルウォーター(600ml)</t>
    <phoneticPr fontId="1"/>
  </si>
  <si>
    <t>ペ）スポーツ飲料(555ml)</t>
    <rPh sb="6" eb="8">
      <t>インリョウ</t>
    </rPh>
    <phoneticPr fontId="1"/>
  </si>
  <si>
    <t>ペ）むぎ茶(600ml)</t>
    <rPh sb="4" eb="5">
      <t>チャ</t>
    </rPh>
    <phoneticPr fontId="1"/>
  </si>
  <si>
    <t>ペ）緑茶(2㍑)</t>
    <rPh sb="2" eb="4">
      <t>リョクチャ</t>
    </rPh>
    <phoneticPr fontId="1"/>
  </si>
  <si>
    <t>ペ）むぎ茶(2㍑)</t>
    <rPh sb="4" eb="5">
      <t>チャ</t>
    </rPh>
    <phoneticPr fontId="1"/>
  </si>
  <si>
    <t>ペ）ミネラルウォーター(2㍑)</t>
    <phoneticPr fontId="1"/>
  </si>
  <si>
    <t>アサヒドライゼロ</t>
    <phoneticPr fontId="1"/>
  </si>
  <si>
    <t>鮭おにぎり</t>
    <rPh sb="0" eb="1">
      <t>サケ</t>
    </rPh>
    <phoneticPr fontId="1"/>
  </si>
  <si>
    <t>飲み物/おやつ</t>
    <rPh sb="0" eb="1">
      <t>ノ</t>
    </rPh>
    <rPh sb="2" eb="3">
      <t>モノ</t>
    </rPh>
    <phoneticPr fontId="1"/>
  </si>
  <si>
    <t>アルコール/その他</t>
    <rPh sb="8" eb="9">
      <t>タ</t>
    </rPh>
    <phoneticPr fontId="1"/>
  </si>
  <si>
    <t>料金4</t>
  </si>
  <si>
    <t>アサヒスーパードライ</t>
    <phoneticPr fontId="1"/>
  </si>
  <si>
    <t>グレープフルーツハイ</t>
    <phoneticPr fontId="1"/>
  </si>
  <si>
    <t>レモンハイ</t>
    <phoneticPr fontId="1"/>
  </si>
  <si>
    <t>歯磨きセット</t>
    <rPh sb="0" eb="2">
      <t>ハミガ</t>
    </rPh>
    <phoneticPr fontId="1"/>
  </si>
  <si>
    <t>石けん</t>
    <rPh sb="0" eb="1">
      <t>セッ</t>
    </rPh>
    <phoneticPr fontId="1"/>
  </si>
  <si>
    <t>入浴タオル</t>
    <rPh sb="0" eb="2">
      <t>ニュウヨク</t>
    </rPh>
    <phoneticPr fontId="1"/>
  </si>
  <si>
    <t>シャンプー＆リンスセット</t>
    <phoneticPr fontId="1"/>
  </si>
  <si>
    <t>ゴミ袋（45㍑：1枚）</t>
    <rPh sb="2" eb="3">
      <t>ブクロ</t>
    </rPh>
    <rPh sb="9" eb="10">
      <t>マイ</t>
    </rPh>
    <phoneticPr fontId="1"/>
  </si>
  <si>
    <t>ゴミ袋（45㍑：10枚）</t>
    <rPh sb="2" eb="3">
      <t>ブクロ</t>
    </rPh>
    <rPh sb="10" eb="11">
      <t>マイ</t>
    </rPh>
    <phoneticPr fontId="1"/>
  </si>
  <si>
    <t>軍手</t>
    <rPh sb="0" eb="2">
      <t>グンテ</t>
    </rPh>
    <phoneticPr fontId="1"/>
  </si>
  <si>
    <t>スポンジたわし</t>
    <phoneticPr fontId="1"/>
  </si>
  <si>
    <t>金だわし</t>
    <rPh sb="0" eb="1">
      <t>カネ</t>
    </rPh>
    <phoneticPr fontId="1"/>
  </si>
  <si>
    <t>ナイロンたわし</t>
    <phoneticPr fontId="1"/>
  </si>
  <si>
    <t>さいばし</t>
    <phoneticPr fontId="1"/>
  </si>
  <si>
    <t>粉末クレンザー</t>
    <rPh sb="0" eb="2">
      <t>フンマツ</t>
    </rPh>
    <phoneticPr fontId="1"/>
  </si>
  <si>
    <t>食器洗い用せっけん</t>
    <rPh sb="0" eb="3">
      <t>ショッキアラ</t>
    </rPh>
    <rPh sb="4" eb="5">
      <t>ヨウ</t>
    </rPh>
    <phoneticPr fontId="1"/>
  </si>
  <si>
    <t>アルコールその他</t>
    <rPh sb="7" eb="8">
      <t>タ</t>
    </rPh>
    <phoneticPr fontId="1"/>
  </si>
  <si>
    <t>飲み物おやつ</t>
    <rPh sb="0" eb="1">
      <t>ノ</t>
    </rPh>
    <rPh sb="2" eb="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</si>
</sst>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m&quot;月&quot;d&quot;日&quot;;@"/>
    <numFmt numFmtId="177" formatCode="[$-F800]dddd\,\ mmmm\ dd\,\ yyyy"/>
    <numFmt numFmtId="178" formatCode="#,##0_ "/>
    <numFmt numFmtId="179" formatCode="yyyy/m/d\ h:mm;@"/>
    <numFmt numFmtId="180" formatCode="yyyy&quot;年&quot;m&quot;月&quot;d&quot;日&quot;;@"/>
    <numFmt numFmtId="181" formatCode="0_);[Red]\(0\)"/>
    <numFmt numFmtId="182" formatCode="#,##0_);[Red]\(#,##0\)"/>
    <numFmt numFmtId="183" formatCode="#,##0_ ;[Red]\-#,##0\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AR丸ゴシック体M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5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" fontId="4" fillId="0" borderId="17" xfId="0" applyNumberFormat="1" applyFont="1" applyBorder="1">
      <alignment vertical="center"/>
    </xf>
    <xf numFmtId="6" fontId="7" fillId="0" borderId="17" xfId="1" applyNumberFormat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178" fontId="3" fillId="0" borderId="12" xfId="1" applyNumberFormat="1" applyFont="1" applyBorder="1">
      <alignment vertical="center"/>
    </xf>
    <xf numFmtId="178" fontId="3" fillId="0" borderId="13" xfId="1" applyNumberFormat="1" applyFont="1" applyBorder="1">
      <alignment vertical="center"/>
    </xf>
    <xf numFmtId="177" fontId="9" fillId="0" borderId="0" xfId="0" applyNumberFormat="1" applyFont="1" applyAlignment="1" applyProtection="1">
      <alignment horizontal="center" vertical="center"/>
      <protection locked="0"/>
    </xf>
    <xf numFmtId="6" fontId="7" fillId="0" borderId="0" xfId="1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5" fontId="9" fillId="0" borderId="0" xfId="0" applyNumberFormat="1" applyFont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6" fontId="3" fillId="2" borderId="19" xfId="1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38" fontId="3" fillId="0" borderId="18" xfId="1" applyFont="1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10" fillId="4" borderId="0" xfId="0" applyFont="1" applyFill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/>
    </xf>
    <xf numFmtId="179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6" xfId="1" applyFont="1" applyBorder="1" applyAlignment="1">
      <alignment vertical="center"/>
    </xf>
    <xf numFmtId="5" fontId="4" fillId="0" borderId="0" xfId="0" applyNumberFormat="1" applyFont="1">
      <alignment vertical="center"/>
    </xf>
    <xf numFmtId="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81" fontId="3" fillId="0" borderId="1" xfId="0" applyNumberFormat="1" applyFont="1" applyBorder="1" applyAlignment="1"/>
    <xf numFmtId="3" fontId="10" fillId="0" borderId="0" xfId="0" applyNumberFormat="1" applyFont="1">
      <alignment vertical="center"/>
    </xf>
    <xf numFmtId="183" fontId="3" fillId="0" borderId="1" xfId="0" applyNumberFormat="1" applyFont="1" applyBorder="1" applyAlignment="1"/>
    <xf numFmtId="38" fontId="3" fillId="0" borderId="15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181" fontId="3" fillId="0" borderId="0" xfId="0" applyNumberFormat="1" applyFont="1" applyAlignment="1"/>
    <xf numFmtId="0" fontId="7" fillId="0" borderId="0" xfId="0" applyFont="1" applyAlignment="1">
      <alignment horizontal="center"/>
    </xf>
    <xf numFmtId="38" fontId="3" fillId="0" borderId="3" xfId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>
      <alignment shrinkToFit="1"/>
    </xf>
    <xf numFmtId="0" fontId="10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7" fillId="0" borderId="26" xfId="0" applyFont="1" applyBorder="1">
      <alignment vertical="center"/>
    </xf>
    <xf numFmtId="38" fontId="4" fillId="0" borderId="29" xfId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8" fontId="3" fillId="0" borderId="29" xfId="1" applyFont="1" applyBorder="1">
      <alignment vertical="center"/>
    </xf>
    <xf numFmtId="178" fontId="3" fillId="0" borderId="14" xfId="1" applyNumberFormat="1" applyFont="1" applyBorder="1">
      <alignment vertical="center"/>
    </xf>
    <xf numFmtId="0" fontId="3" fillId="11" borderId="7" xfId="0" applyFont="1" applyFill="1" applyBorder="1" applyAlignment="1" applyProtection="1">
      <alignment horizontal="center" vertical="center" shrinkToFit="1"/>
      <protection locked="0"/>
    </xf>
    <xf numFmtId="0" fontId="3" fillId="11" borderId="4" xfId="0" applyFont="1" applyFill="1" applyBorder="1" applyAlignment="1" applyProtection="1">
      <alignment horizontal="center" vertical="center" shrinkToFit="1"/>
      <protection locked="0"/>
    </xf>
    <xf numFmtId="0" fontId="3" fillId="11" borderId="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38" fontId="3" fillId="0" borderId="9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9" borderId="6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38" fontId="3" fillId="10" borderId="5" xfId="1" applyFont="1" applyFill="1" applyBorder="1" applyAlignment="1" applyProtection="1">
      <alignment vertical="center"/>
      <protection locked="0"/>
    </xf>
    <xf numFmtId="38" fontId="3" fillId="10" borderId="14" xfId="1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>
      <alignment horizontal="center" vertical="center"/>
    </xf>
    <xf numFmtId="38" fontId="3" fillId="10" borderId="4" xfId="1" applyFont="1" applyFill="1" applyBorder="1" applyAlignment="1" applyProtection="1">
      <alignment vertical="center"/>
      <protection locked="0"/>
    </xf>
    <xf numFmtId="38" fontId="3" fillId="10" borderId="13" xfId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right"/>
    </xf>
    <xf numFmtId="38" fontId="4" fillId="0" borderId="1" xfId="1" applyFont="1" applyBorder="1" applyAlignment="1"/>
    <xf numFmtId="179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right"/>
    </xf>
    <xf numFmtId="182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shrinkToFit="1"/>
    </xf>
    <xf numFmtId="38" fontId="3" fillId="10" borderId="24" xfId="1" applyFont="1" applyFill="1" applyBorder="1" applyAlignment="1" applyProtection="1">
      <alignment vertical="center"/>
      <protection locked="0"/>
    </xf>
    <xf numFmtId="38" fontId="3" fillId="10" borderId="25" xfId="1" applyFont="1" applyFill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3" fillId="9" borderId="8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35"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2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  <color rgb="FFFFCCFF"/>
      <color rgb="FF00CCFF"/>
      <color rgb="FF00FFFF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358140</xdr:colOff>
      <xdr:row>7</xdr:row>
      <xdr:rowOff>160020</xdr:rowOff>
    </xdr:from>
    <xdr:to>
      <xdr:col>11</xdr:col>
      <xdr:colOff>1207010</xdr:colOff>
      <xdr:row>10</xdr:row>
      <xdr:rowOff>211032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26DB252-D9DB-418A-AB3D-8A36EE826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240" y="1668780"/>
          <a:ext cx="848870" cy="8053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77006-EFE1-4FFC-9B32-2F4D26681D33}" name="テーブル192" displayName="テーブル192" ref="B1:B11" totalsRowShown="0" headerRowDxfId="34" dataDxfId="33">
  <autoFilter ref="B1:B11" xr:uid="{B8C77006-EFE1-4FFC-9B32-2F4D26681D33}"/>
  <tableColumns count="1">
    <tableColumn id="1" xr3:uid="{68F728B4-97BA-411E-9B4B-457405188225}" name="清算区分" dataDxfId="3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4295E-EE51-4067-9289-724D886CD5D1}" name="テーブル2103" displayName="テーブル2103" ref="C1:D46" totalsRowShown="0" headerRowDxfId="31" dataDxfId="30">
  <autoFilter ref="C1:D46" xr:uid="{BF04295E-EE51-4067-9289-724D886CD5D1}"/>
  <tableColumns count="2">
    <tableColumn id="1" xr3:uid="{4B27C93B-2E79-41CA-B60D-3BFBC7613D7B}" name="利用料金" dataDxfId="29"/>
    <tableColumn id="2" xr3:uid="{09946DCB-B068-4186-900C-8C512FE295D6}" name="利用料金2" dataDxfId="28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4D4123-9A7E-4294-9B58-2C905C8B2DA5}" name="テーブル3114" displayName="テーブル3114" ref="E1:F37" totalsRowShown="0" headerRowDxfId="27" dataDxfId="26">
  <autoFilter ref="E1:F37" xr:uid="{BB4D4123-9A7E-4294-9B58-2C905C8B2DA5}"/>
  <tableColumns count="2">
    <tableColumn id="1" xr3:uid="{8AD85FE4-B12C-454E-B699-D9EDAF9EB025}" name="活動経費" dataDxfId="25"/>
    <tableColumn id="2" xr3:uid="{ACEFCAC5-BFED-4421-9173-E4B4D22ACEFB}" name="料金" dataDxfId="2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78CBC5-814C-4030-BBC3-94901D2480E6}" name="テーブル4125" displayName="テーブル4125" ref="G1:H70" totalsRowShown="0" headerRowDxfId="23" dataDxfId="22">
  <tableColumns count="2">
    <tableColumn id="1" xr3:uid="{927FC369-4D4B-4922-92FC-C528A463D312}" name="収穫体験" dataDxfId="21"/>
    <tableColumn id="2" xr3:uid="{9567757B-9863-4E6B-8CA8-C4966845144B}" name="料金" dataDxfId="20"/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AD408D-3FAC-46A4-95F1-70EF954FD469}" name="テーブル5136" displayName="テーブル5136" ref="I1:J21" totalsRowShown="0" headerRowDxfId="19" dataDxfId="18">
  <autoFilter ref="I1:J21" xr:uid="{86AD408D-3FAC-46A4-95F1-70EF954FD469}"/>
  <tableColumns count="2">
    <tableColumn id="1" xr3:uid="{408BCB12-E82B-4668-A96C-594E5A771182}" name="リネン代" dataDxfId="17"/>
    <tableColumn id="2" xr3:uid="{D69BB8CD-8093-43A2-B007-2C243FFE7A51}" name="料金" dataDxfId="16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05360F6-F5FD-49AC-AF62-6EE9ADB74A1D}" name="テーブル6147" displayName="テーブル6147" ref="K1:L48" totalsRowShown="0" headerRowDxfId="15" dataDxfId="14">
  <tableColumns count="2">
    <tableColumn id="1" xr3:uid="{A4A050D4-6389-4A85-B4F4-189A011C6F28}" name="寝具リース料" dataDxfId="13"/>
    <tableColumn id="2" xr3:uid="{21B4A1D1-1690-472B-BA5A-4CC146E5257E}" name="料金" dataDxfId="12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C7A764-1668-4A9F-A46A-BBAC1118270A}" name="テーブル68158" displayName="テーブル68158" ref="M1:V48" totalsRowShown="0" headerRowDxfId="11" dataDxfId="10">
  <autoFilter ref="M1:V48" xr:uid="{37C7A764-1668-4A9F-A46A-BBAC1118270A}"/>
  <tableColumns count="10">
    <tableColumn id="1" xr3:uid="{E6D530DA-4DA5-458F-87B2-164FD4D3B611}" name="室内食" dataDxfId="9"/>
    <tableColumn id="2" xr3:uid="{C0FBA547-B9E9-4496-A616-03996AE929B0}" name="料金" dataDxfId="8"/>
    <tableColumn id="7" xr3:uid="{A018E827-DFF2-4112-AECC-4EA5DC24318F}" name="野外炊事" dataDxfId="7"/>
    <tableColumn id="8" xr3:uid="{4320C3A3-99B9-4DA1-A2BA-B3CF97C3117C}" name="列2" dataDxfId="6"/>
    <tableColumn id="3" xr3:uid="{70427D3E-B853-4FAF-B4EF-F607F16114AA}" name="お弁当" dataDxfId="5"/>
    <tableColumn id="4" xr3:uid="{CC37D04D-A128-4EF1-A969-FEFE26225410}" name="料金2" dataDxfId="4"/>
    <tableColumn id="5" xr3:uid="{BC9B39BE-3862-4500-A7B4-165539683475}" name="飲み物/おやつ" dataDxfId="3"/>
    <tableColumn id="6" xr3:uid="{B5E08309-7D80-412E-BD1A-DAE95C8F4E2E}" name="料金3" dataDxfId="2"/>
    <tableColumn id="9" xr3:uid="{8FE12A48-26A9-4EF0-8712-986D9BB5930F}" name="アルコール/その他" dataDxfId="1"/>
    <tableColumn id="10" xr3:uid="{0BE79154-0FB9-4FAF-BAA7-A0008DC9929A}" name="料金4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4B29-A6A2-4FAB-B99C-B77DB5F36648}">
  <dimension ref="A1:W44"/>
  <sheetViews>
    <sheetView tabSelected="1" view="pageBreakPreview" zoomScaleNormal="100" zoomScaleSheetLayoutView="100" workbookViewId="0">
      <selection activeCell="K2" sqref="K2"/>
    </sheetView>
  </sheetViews>
  <sheetFormatPr defaultColWidth="9" defaultRowHeight="19.8"/>
  <cols>
    <col min="1" max="2" width="4.8984375" style="1" customWidth="1"/>
    <col min="3" max="3" width="14.19921875" style="1" customWidth="1"/>
    <col min="4" max="4" width="4.09765625" style="1" customWidth="1"/>
    <col min="5" max="5" width="7.8984375" style="1" customWidth="1"/>
    <col min="6" max="7" width="5.59765625" style="1" customWidth="1"/>
    <col min="8" max="8" width="4.09765625" style="1" customWidth="1"/>
    <col min="9" max="9" width="2.69921875" style="1" customWidth="1"/>
    <col min="10" max="10" width="6.8984375" style="1" customWidth="1"/>
    <col min="11" max="11" width="9.59765625" style="1" customWidth="1"/>
    <col min="12" max="12" width="16.796875" style="1" customWidth="1"/>
    <col min="13" max="14" width="4.8984375" style="1" customWidth="1"/>
    <col min="15" max="15" width="14.19921875" style="1" customWidth="1"/>
    <col min="16" max="17" width="7.8984375" style="1" customWidth="1"/>
    <col min="18" max="20" width="4.09765625" style="1" customWidth="1"/>
    <col min="21" max="22" width="9.19921875" style="1" customWidth="1"/>
    <col min="23" max="23" width="15.59765625" style="1" customWidth="1"/>
    <col min="24" max="16384" width="9" style="1"/>
  </cols>
  <sheetData>
    <row r="1" spans="1:23" ht="22.2" customHeight="1">
      <c r="J1" s="34"/>
      <c r="K1" s="3" t="s">
        <v>67</v>
      </c>
      <c r="L1" s="36">
        <f ca="1">TODAY()</f>
        <v>45460</v>
      </c>
      <c r="V1" s="104"/>
      <c r="W1" s="104"/>
    </row>
    <row r="2" spans="1:23" ht="7.2" customHeight="1">
      <c r="J2" s="34"/>
      <c r="K2" s="37"/>
      <c r="L2" s="37"/>
      <c r="V2" s="35"/>
      <c r="W2" s="35"/>
    </row>
    <row r="3" spans="1:23" ht="32.25" customHeight="1">
      <c r="A3" s="105" t="s">
        <v>86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3" ht="7.2" customHeight="1">
      <c r="C4" s="2"/>
      <c r="D4" s="2"/>
      <c r="E4" s="2"/>
      <c r="F4" s="2"/>
      <c r="G4" s="2"/>
      <c r="H4" s="2"/>
      <c r="I4" s="2"/>
      <c r="L4" s="3"/>
    </row>
    <row r="5" spans="1:23" ht="19.5" customHeight="1">
      <c r="A5" s="106"/>
      <c r="B5" s="107"/>
      <c r="C5" s="107"/>
      <c r="D5" s="107"/>
      <c r="E5" s="107"/>
      <c r="F5" s="10"/>
    </row>
    <row r="6" spans="1:23" ht="22.2">
      <c r="A6" s="108"/>
      <c r="B6" s="108"/>
      <c r="C6" s="108"/>
      <c r="D6" s="108"/>
      <c r="E6" s="108"/>
      <c r="F6" s="11" t="s">
        <v>0</v>
      </c>
    </row>
    <row r="7" spans="1:23" ht="9" customHeight="1"/>
    <row r="8" spans="1:23">
      <c r="A8" s="56"/>
      <c r="B8" s="56"/>
      <c r="C8" s="56"/>
      <c r="D8" s="55"/>
      <c r="E8" s="55"/>
      <c r="F8" s="55"/>
      <c r="J8" s="1" t="s">
        <v>69</v>
      </c>
    </row>
    <row r="9" spans="1:23">
      <c r="A9" s="114" t="s">
        <v>78</v>
      </c>
      <c r="B9" s="114"/>
      <c r="C9" s="114"/>
      <c r="D9" s="114"/>
      <c r="E9" s="114"/>
      <c r="F9" s="56"/>
      <c r="J9" s="38" t="s">
        <v>70</v>
      </c>
      <c r="K9" s="38"/>
      <c r="L9" s="38"/>
    </row>
    <row r="10" spans="1:23">
      <c r="C10" s="112"/>
      <c r="D10" s="112"/>
      <c r="E10" s="112"/>
      <c r="F10" s="112"/>
      <c r="J10" s="109" t="s">
        <v>71</v>
      </c>
      <c r="K10" s="109"/>
      <c r="L10" s="109"/>
    </row>
    <row r="11" spans="1:23">
      <c r="A11" s="110" t="s">
        <v>76</v>
      </c>
      <c r="B11" s="110"/>
      <c r="C11" s="47">
        <f>I39</f>
        <v>0</v>
      </c>
      <c r="D11" s="45" t="s">
        <v>6</v>
      </c>
      <c r="E11" s="53" t="s">
        <v>77</v>
      </c>
      <c r="F11" s="111">
        <f>K39</f>
        <v>0</v>
      </c>
      <c r="G11" s="111"/>
      <c r="H11" s="45" t="s">
        <v>6</v>
      </c>
      <c r="I11" s="50"/>
      <c r="J11" s="109" t="s">
        <v>72</v>
      </c>
      <c r="K11" s="109"/>
      <c r="L11" s="109"/>
    </row>
    <row r="12" spans="1:23" ht="33.6" customHeight="1">
      <c r="A12" s="102" t="s">
        <v>79</v>
      </c>
      <c r="B12" s="102"/>
      <c r="C12" s="102"/>
      <c r="D12" s="102"/>
      <c r="E12" s="103">
        <f>L39</f>
        <v>0</v>
      </c>
      <c r="F12" s="103"/>
      <c r="G12" s="103"/>
      <c r="H12" s="54" t="s">
        <v>6</v>
      </c>
      <c r="I12" s="51"/>
      <c r="J12" s="113" t="s">
        <v>73</v>
      </c>
      <c r="K12" s="113"/>
      <c r="L12" s="113"/>
    </row>
    <row r="13" spans="1:23" ht="11.25" customHeight="1"/>
    <row r="14" spans="1:23" ht="25.95" customHeight="1" thickBot="1">
      <c r="A14" s="92" t="s">
        <v>1</v>
      </c>
      <c r="B14" s="99"/>
      <c r="C14" s="92" t="s">
        <v>2</v>
      </c>
      <c r="D14" s="99"/>
      <c r="E14" s="99"/>
      <c r="F14" s="99"/>
      <c r="G14" s="99"/>
      <c r="H14" s="93"/>
      <c r="I14" s="92" t="s">
        <v>3</v>
      </c>
      <c r="J14" s="93"/>
      <c r="K14" s="23" t="s">
        <v>68</v>
      </c>
      <c r="L14" s="18" t="s">
        <v>4</v>
      </c>
    </row>
    <row r="15" spans="1:23" ht="22.2" customHeight="1" thickTop="1">
      <c r="A15" s="117"/>
      <c r="B15" s="118"/>
      <c r="C15" s="66"/>
      <c r="D15" s="119"/>
      <c r="E15" s="119"/>
      <c r="F15" s="119"/>
      <c r="G15" s="119"/>
      <c r="H15" s="4" t="str">
        <f>IF(C15="お弁当","※",IF(C15="飲み物おやつ","※",IF(C15="割引き","割","")))</f>
        <v/>
      </c>
      <c r="I15" s="115"/>
      <c r="J15" s="116"/>
      <c r="K15" s="22" t="str">
        <f>IF(C15="利用料金",VLOOKUP(D15,ドロップダウンリスト!$C:$D,2,FALSE),IF(C15="活動経費",VLOOKUP(D15,ドロップダウンリスト!$E:$F,2,FALSE),IF(C15="収穫体験",VLOOKUP(D15,ドロップダウンリスト!$G:$H,2,FALSE),IF(C15="リネン代",VLOOKUP(D15,ドロップダウンリスト!$I:$J,2,FALSE),IF(C15="寝具リース料",VLOOKUP(D15,ドロップダウンリスト!$K:$L,2,FALSE),IF(C15="室内食",VLOOKUP(D15,ドロップダウンリスト!$M:$N,2,FALSE),IF(C15="野外炊事",VLOOKUP(D15,ドロップダウンリスト!$O:$P,2,FALSE),IF(C15="お弁当",VLOOKUP(D15,ドロップダウンリスト!$Q:$R,2,FALSE),IF(C15="飲み物おやつ",VLOOKUP(D15,ドロップダウンリスト!$S:$T,2,FALSE),IF(C15="アルコールその他",VLOOKUP(D15,ドロップダウンリスト!$U:$V,2,FALSE),""))))))))))</f>
        <v/>
      </c>
      <c r="L15" s="12" t="str">
        <f>IF(I15&gt;0,I15*K15,"")</f>
        <v/>
      </c>
    </row>
    <row r="16" spans="1:23" ht="22.5" customHeight="1">
      <c r="A16" s="86"/>
      <c r="B16" s="87"/>
      <c r="C16" s="67"/>
      <c r="D16" s="88"/>
      <c r="E16" s="88"/>
      <c r="F16" s="88"/>
      <c r="G16" s="88"/>
      <c r="H16" s="4" t="str">
        <f>IF(C16="お弁当","※",IF(C16="飲み物おやつ","※",IF(C16="割引き","割","")))</f>
        <v/>
      </c>
      <c r="I16" s="100"/>
      <c r="J16" s="101"/>
      <c r="K16" s="22" t="str">
        <f>IF(C16="利用料金",VLOOKUP(D16,ドロップダウンリスト!$C:$D,2,FALSE),IF(C16="活動経費",VLOOKUP(D16,ドロップダウンリスト!$E:$F,2,FALSE),IF(C16="収穫体験",VLOOKUP(D16,ドロップダウンリスト!$G:$H,2,FALSE),IF(C16="リネン代",VLOOKUP(D16,ドロップダウンリスト!$I:$J,2,FALSE),IF(C16="寝具リース料",VLOOKUP(D16,ドロップダウンリスト!$K:$L,2,FALSE),IF(C16="室内食",VLOOKUP(D16,ドロップダウンリスト!$M:$N,2,FALSE),IF(C16="野外炊事",VLOOKUP(D16,ドロップダウンリスト!$O:$P,2,FALSE),IF(C16="お弁当",VLOOKUP(D16,ドロップダウンリスト!$Q:$R,2,FALSE),IF(C16="飲み物おやつ",VLOOKUP(D16,ドロップダウンリスト!$S:$T,2,FALSE),IF(C16="アルコールその他",VLOOKUP(D16,ドロップダウンリスト!$U:$V,2,FALSE),""))))))))))</f>
        <v/>
      </c>
      <c r="L16" s="13" t="str">
        <f>IF(I16&gt;0,I16*K16,"")</f>
        <v/>
      </c>
    </row>
    <row r="17" spans="1:12" ht="22.5" customHeight="1">
      <c r="A17" s="86"/>
      <c r="B17" s="87"/>
      <c r="C17" s="67"/>
      <c r="D17" s="88"/>
      <c r="E17" s="88"/>
      <c r="F17" s="88"/>
      <c r="G17" s="88"/>
      <c r="H17" s="4" t="str">
        <f t="shared" ref="H17:H32" si="0">IF(C17="お弁当","※",IF(C17="飲み物おやつ","※",IF(C17="割引き","割","")))</f>
        <v/>
      </c>
      <c r="I17" s="100"/>
      <c r="J17" s="101"/>
      <c r="K17" s="22" t="str">
        <f>IF(C17="利用料金",VLOOKUP(D17,ドロップダウンリスト!$C:$D,2,FALSE),IF(C17="活動経費",VLOOKUP(D17,ドロップダウンリスト!$E:$F,2,FALSE),IF(C17="収穫体験",VLOOKUP(D17,ドロップダウンリスト!$G:$H,2,FALSE),IF(C17="リネン代",VLOOKUP(D17,ドロップダウンリスト!$I:$J,2,FALSE),IF(C17="寝具リース料",VLOOKUP(D17,ドロップダウンリスト!$K:$L,2,FALSE),IF(C17="室内食",VLOOKUP(D17,ドロップダウンリスト!$M:$N,2,FALSE),IF(C17="野外炊事",VLOOKUP(D17,ドロップダウンリスト!$O:$P,2,FALSE),IF(C17="お弁当",VLOOKUP(D17,ドロップダウンリスト!$Q:$R,2,FALSE),IF(C17="飲み物おやつ",VLOOKUP(D17,ドロップダウンリスト!$S:$T,2,FALSE),IF(C17="アルコールその他",VLOOKUP(D17,ドロップダウンリスト!$U:$V,2,FALSE),""))))))))))</f>
        <v/>
      </c>
      <c r="L17" s="13" t="str">
        <f t="shared" ref="L17:L32" si="1">IF(I17&gt;0,I17*K17,"")</f>
        <v/>
      </c>
    </row>
    <row r="18" spans="1:12" ht="22.5" customHeight="1">
      <c r="A18" s="86"/>
      <c r="B18" s="87"/>
      <c r="C18" s="67"/>
      <c r="D18" s="88"/>
      <c r="E18" s="88"/>
      <c r="F18" s="88"/>
      <c r="G18" s="88"/>
      <c r="H18" s="4" t="str">
        <f t="shared" si="0"/>
        <v/>
      </c>
      <c r="I18" s="100"/>
      <c r="J18" s="101"/>
      <c r="K18" s="22" t="str">
        <f>IF(C18="利用料金",VLOOKUP(D18,ドロップダウンリスト!$C:$D,2,FALSE),IF(C18="活動経費",VLOOKUP(D18,ドロップダウンリスト!$E:$F,2,FALSE),IF(C18="収穫体験",VLOOKUP(D18,ドロップダウンリスト!$G:$H,2,FALSE),IF(C18="リネン代",VLOOKUP(D18,ドロップダウンリスト!$I:$J,2,FALSE),IF(C18="寝具リース料",VLOOKUP(D18,ドロップダウンリスト!$K:$L,2,FALSE),IF(C18="室内食",VLOOKUP(D18,ドロップダウンリスト!$M:$N,2,FALSE),IF(C18="野外炊事",VLOOKUP(D18,ドロップダウンリスト!$O:$P,2,FALSE),IF(C18="お弁当",VLOOKUP(D18,ドロップダウンリスト!$Q:$R,2,FALSE),IF(C18="飲み物おやつ",VLOOKUP(D18,ドロップダウンリスト!$S:$T,2,FALSE),IF(C18="アルコールその他",VLOOKUP(D18,ドロップダウンリスト!$U:$V,2,FALSE),""))))))))))</f>
        <v/>
      </c>
      <c r="L18" s="13" t="str">
        <f t="shared" si="1"/>
        <v/>
      </c>
    </row>
    <row r="19" spans="1:12" ht="22.5" customHeight="1">
      <c r="A19" s="86"/>
      <c r="B19" s="87"/>
      <c r="C19" s="67"/>
      <c r="D19" s="88"/>
      <c r="E19" s="88"/>
      <c r="F19" s="88"/>
      <c r="G19" s="88"/>
      <c r="H19" s="4" t="str">
        <f t="shared" si="0"/>
        <v/>
      </c>
      <c r="I19" s="100"/>
      <c r="J19" s="101"/>
      <c r="K19" s="22" t="str">
        <f>IF(C19="利用料金",VLOOKUP(D19,ドロップダウンリスト!$C:$D,2,FALSE),IF(C19="活動経費",VLOOKUP(D19,ドロップダウンリスト!$E:$F,2,FALSE),IF(C19="収穫体験",VLOOKUP(D19,ドロップダウンリスト!$G:$H,2,FALSE),IF(C19="リネン代",VLOOKUP(D19,ドロップダウンリスト!$I:$J,2,FALSE),IF(C19="寝具リース料",VLOOKUP(D19,ドロップダウンリスト!$K:$L,2,FALSE),IF(C19="室内食",VLOOKUP(D19,ドロップダウンリスト!$M:$N,2,FALSE),IF(C19="野外炊事",VLOOKUP(D19,ドロップダウンリスト!$O:$P,2,FALSE),IF(C19="お弁当",VLOOKUP(D19,ドロップダウンリスト!$Q:$R,2,FALSE),IF(C19="飲み物おやつ",VLOOKUP(D19,ドロップダウンリスト!$S:$T,2,FALSE),IF(C19="アルコールその他",VLOOKUP(D19,ドロップダウンリスト!$U:$V,2,FALSE),""))))))))))</f>
        <v/>
      </c>
      <c r="L19" s="13" t="str">
        <f t="shared" si="1"/>
        <v/>
      </c>
    </row>
    <row r="20" spans="1:12" ht="22.5" customHeight="1">
      <c r="A20" s="86"/>
      <c r="B20" s="87"/>
      <c r="C20" s="67"/>
      <c r="D20" s="88"/>
      <c r="E20" s="88"/>
      <c r="F20" s="88"/>
      <c r="G20" s="88"/>
      <c r="H20" s="4" t="str">
        <f t="shared" si="0"/>
        <v/>
      </c>
      <c r="I20" s="100"/>
      <c r="J20" s="101"/>
      <c r="K20" s="22" t="str">
        <f>IF(C20="利用料金",VLOOKUP(D20,ドロップダウンリスト!$C:$D,2,FALSE),IF(C20="活動経費",VLOOKUP(D20,ドロップダウンリスト!$E:$F,2,FALSE),IF(C20="収穫体験",VLOOKUP(D20,ドロップダウンリスト!$G:$H,2,FALSE),IF(C20="リネン代",VLOOKUP(D20,ドロップダウンリスト!$I:$J,2,FALSE),IF(C20="寝具リース料",VLOOKUP(D20,ドロップダウンリスト!$K:$L,2,FALSE),IF(C20="室内食",VLOOKUP(D20,ドロップダウンリスト!$M:$N,2,FALSE),IF(C20="野外炊事",VLOOKUP(D20,ドロップダウンリスト!$O:$P,2,FALSE),IF(C20="お弁当",VLOOKUP(D20,ドロップダウンリスト!$Q:$R,2,FALSE),IF(C20="飲み物おやつ",VLOOKUP(D20,ドロップダウンリスト!$S:$T,2,FALSE),IF(C20="アルコールその他",VLOOKUP(D20,ドロップダウンリスト!$U:$V,2,FALSE),""))))))))))</f>
        <v/>
      </c>
      <c r="L20" s="13" t="str">
        <f t="shared" si="1"/>
        <v/>
      </c>
    </row>
    <row r="21" spans="1:12" ht="22.5" customHeight="1">
      <c r="A21" s="86"/>
      <c r="B21" s="87"/>
      <c r="C21" s="67"/>
      <c r="D21" s="88"/>
      <c r="E21" s="88"/>
      <c r="F21" s="88"/>
      <c r="G21" s="88"/>
      <c r="H21" s="4" t="str">
        <f t="shared" si="0"/>
        <v/>
      </c>
      <c r="I21" s="100"/>
      <c r="J21" s="101"/>
      <c r="K21" s="22" t="str">
        <f>IF(C21="利用料金",VLOOKUP(D21,ドロップダウンリスト!$C:$D,2,FALSE),IF(C21="活動経費",VLOOKUP(D21,ドロップダウンリスト!$E:$F,2,FALSE),IF(C21="収穫体験",VLOOKUP(D21,ドロップダウンリスト!$G:$H,2,FALSE),IF(C21="リネン代",VLOOKUP(D21,ドロップダウンリスト!$I:$J,2,FALSE),IF(C21="寝具リース料",VLOOKUP(D21,ドロップダウンリスト!$K:$L,2,FALSE),IF(C21="室内食",VLOOKUP(D21,ドロップダウンリスト!$M:$N,2,FALSE),IF(C21="野外炊事",VLOOKUP(D21,ドロップダウンリスト!$O:$P,2,FALSE),IF(C21="お弁当",VLOOKUP(D21,ドロップダウンリスト!$Q:$R,2,FALSE),IF(C21="飲み物おやつ",VLOOKUP(D21,ドロップダウンリスト!$S:$T,2,FALSE),IF(C21="アルコールその他",VLOOKUP(D21,ドロップダウンリスト!$U:$V,2,FALSE),""))))))))))</f>
        <v/>
      </c>
      <c r="L21" s="13" t="str">
        <f t="shared" si="1"/>
        <v/>
      </c>
    </row>
    <row r="22" spans="1:12" ht="22.5" customHeight="1">
      <c r="A22" s="86"/>
      <c r="B22" s="87"/>
      <c r="C22" s="67"/>
      <c r="D22" s="88"/>
      <c r="E22" s="88"/>
      <c r="F22" s="88"/>
      <c r="G22" s="88"/>
      <c r="H22" s="4" t="str">
        <f t="shared" si="0"/>
        <v/>
      </c>
      <c r="I22" s="100"/>
      <c r="J22" s="101"/>
      <c r="K22" s="22" t="str">
        <f>IF(C22="利用料金",VLOOKUP(D22,ドロップダウンリスト!$C:$D,2,FALSE),IF(C22="活動経費",VLOOKUP(D22,ドロップダウンリスト!$E:$F,2,FALSE),IF(C22="収穫体験",VLOOKUP(D22,ドロップダウンリスト!$G:$H,2,FALSE),IF(C22="リネン代",VLOOKUP(D22,ドロップダウンリスト!$I:$J,2,FALSE),IF(C22="寝具リース料",VLOOKUP(D22,ドロップダウンリスト!$K:$L,2,FALSE),IF(C22="室内食",VLOOKUP(D22,ドロップダウンリスト!$M:$N,2,FALSE),IF(C22="野外炊事",VLOOKUP(D22,ドロップダウンリスト!$O:$P,2,FALSE),IF(C22="お弁当",VLOOKUP(D22,ドロップダウンリスト!$Q:$R,2,FALSE),IF(C22="飲み物おやつ",VLOOKUP(D22,ドロップダウンリスト!$S:$T,2,FALSE),IF(C22="アルコールその他",VLOOKUP(D22,ドロップダウンリスト!$U:$V,2,FALSE),""))))))))))</f>
        <v/>
      </c>
      <c r="L22" s="13" t="str">
        <f t="shared" si="1"/>
        <v/>
      </c>
    </row>
    <row r="23" spans="1:12" ht="22.5" customHeight="1">
      <c r="A23" s="86"/>
      <c r="B23" s="87"/>
      <c r="C23" s="67"/>
      <c r="D23" s="88"/>
      <c r="E23" s="88"/>
      <c r="F23" s="88"/>
      <c r="G23" s="88"/>
      <c r="H23" s="4" t="str">
        <f t="shared" si="0"/>
        <v/>
      </c>
      <c r="I23" s="100"/>
      <c r="J23" s="101"/>
      <c r="K23" s="22" t="str">
        <f>IF(C23="利用料金",VLOOKUP(D23,ドロップダウンリスト!$C:$D,2,FALSE),IF(C23="活動経費",VLOOKUP(D23,ドロップダウンリスト!$E:$F,2,FALSE),IF(C23="収穫体験",VLOOKUP(D23,ドロップダウンリスト!$G:$H,2,FALSE),IF(C23="リネン代",VLOOKUP(D23,ドロップダウンリスト!$I:$J,2,FALSE),IF(C23="寝具リース料",VLOOKUP(D23,ドロップダウンリスト!$K:$L,2,FALSE),IF(C23="室内食",VLOOKUP(D23,ドロップダウンリスト!$M:$N,2,FALSE),IF(C23="野外炊事",VLOOKUP(D23,ドロップダウンリスト!$O:$P,2,FALSE),IF(C23="お弁当",VLOOKUP(D23,ドロップダウンリスト!$Q:$R,2,FALSE),IF(C23="飲み物おやつ",VLOOKUP(D23,ドロップダウンリスト!$S:$T,2,FALSE),IF(C23="アルコールその他",VLOOKUP(D23,ドロップダウンリスト!$U:$V,2,FALSE),""))))))))))</f>
        <v/>
      </c>
      <c r="L23" s="13" t="str">
        <f t="shared" si="1"/>
        <v/>
      </c>
    </row>
    <row r="24" spans="1:12" ht="22.5" customHeight="1">
      <c r="A24" s="86"/>
      <c r="B24" s="87"/>
      <c r="C24" s="67"/>
      <c r="D24" s="88"/>
      <c r="E24" s="88"/>
      <c r="F24" s="88"/>
      <c r="G24" s="88"/>
      <c r="H24" s="4" t="str">
        <f t="shared" si="0"/>
        <v/>
      </c>
      <c r="I24" s="100"/>
      <c r="J24" s="101"/>
      <c r="K24" s="22" t="str">
        <f>IF(C24="利用料金",VLOOKUP(D24,ドロップダウンリスト!$C:$D,2,FALSE),IF(C24="活動経費",VLOOKUP(D24,ドロップダウンリスト!$E:$F,2,FALSE),IF(C24="収穫体験",VLOOKUP(D24,ドロップダウンリスト!$G:$H,2,FALSE),IF(C24="リネン代",VLOOKUP(D24,ドロップダウンリスト!$I:$J,2,FALSE),IF(C24="寝具リース料",VLOOKUP(D24,ドロップダウンリスト!$K:$L,2,FALSE),IF(C24="室内食",VLOOKUP(D24,ドロップダウンリスト!$M:$N,2,FALSE),IF(C24="野外炊事",VLOOKUP(D24,ドロップダウンリスト!$O:$P,2,FALSE),IF(C24="お弁当",VLOOKUP(D24,ドロップダウンリスト!$Q:$R,2,FALSE),IF(C24="飲み物おやつ",VLOOKUP(D24,ドロップダウンリスト!$S:$T,2,FALSE),IF(C24="アルコールその他",VLOOKUP(D24,ドロップダウンリスト!$U:$V,2,FALSE),""))))))))))</f>
        <v/>
      </c>
      <c r="L24" s="13" t="str">
        <f t="shared" si="1"/>
        <v/>
      </c>
    </row>
    <row r="25" spans="1:12" ht="22.5" customHeight="1">
      <c r="A25" s="86"/>
      <c r="B25" s="87"/>
      <c r="C25" s="67"/>
      <c r="D25" s="88"/>
      <c r="E25" s="88"/>
      <c r="F25" s="88"/>
      <c r="G25" s="88"/>
      <c r="H25" s="4" t="str">
        <f t="shared" si="0"/>
        <v/>
      </c>
      <c r="I25" s="100"/>
      <c r="J25" s="101"/>
      <c r="K25" s="22" t="str">
        <f>IF(C25="利用料金",VLOOKUP(D25,ドロップダウンリスト!$C:$D,2,FALSE),IF(C25="活動経費",VLOOKUP(D25,ドロップダウンリスト!$E:$F,2,FALSE),IF(C25="収穫体験",VLOOKUP(D25,ドロップダウンリスト!$G:$H,2,FALSE),IF(C25="リネン代",VLOOKUP(D25,ドロップダウンリスト!$I:$J,2,FALSE),IF(C25="寝具リース料",VLOOKUP(D25,ドロップダウンリスト!$K:$L,2,FALSE),IF(C25="室内食",VLOOKUP(D25,ドロップダウンリスト!$M:$N,2,FALSE),IF(C25="野外炊事",VLOOKUP(D25,ドロップダウンリスト!$O:$P,2,FALSE),IF(C25="お弁当",VLOOKUP(D25,ドロップダウンリスト!$Q:$R,2,FALSE),IF(C25="飲み物おやつ",VLOOKUP(D25,ドロップダウンリスト!$S:$T,2,FALSE),IF(C25="アルコールその他",VLOOKUP(D25,ドロップダウンリスト!$U:$V,2,FALSE),""))))))))))</f>
        <v/>
      </c>
      <c r="L25" s="13" t="str">
        <f t="shared" si="1"/>
        <v/>
      </c>
    </row>
    <row r="26" spans="1:12" ht="22.5" customHeight="1">
      <c r="A26" s="86"/>
      <c r="B26" s="87"/>
      <c r="C26" s="67"/>
      <c r="D26" s="88"/>
      <c r="E26" s="88"/>
      <c r="F26" s="88"/>
      <c r="G26" s="88"/>
      <c r="H26" s="4" t="str">
        <f t="shared" si="0"/>
        <v/>
      </c>
      <c r="I26" s="100"/>
      <c r="J26" s="101"/>
      <c r="K26" s="22" t="str">
        <f>IF(C26="利用料金",VLOOKUP(D26,ドロップダウンリスト!$C:$D,2,FALSE),IF(C26="活動経費",VLOOKUP(D26,ドロップダウンリスト!$E:$F,2,FALSE),IF(C26="収穫体験",VLOOKUP(D26,ドロップダウンリスト!$G:$H,2,FALSE),IF(C26="リネン代",VLOOKUP(D26,ドロップダウンリスト!$I:$J,2,FALSE),IF(C26="寝具リース料",VLOOKUP(D26,ドロップダウンリスト!$K:$L,2,FALSE),IF(C26="室内食",VLOOKUP(D26,ドロップダウンリスト!$M:$N,2,FALSE),IF(C26="野外炊事",VLOOKUP(D26,ドロップダウンリスト!$O:$P,2,FALSE),IF(C26="お弁当",VLOOKUP(D26,ドロップダウンリスト!$Q:$R,2,FALSE),IF(C26="飲み物おやつ",VLOOKUP(D26,ドロップダウンリスト!$S:$T,2,FALSE),IF(C26="アルコールその他",VLOOKUP(D26,ドロップダウンリスト!$U:$V,2,FALSE),""))))))))))</f>
        <v/>
      </c>
      <c r="L26" s="13" t="str">
        <f t="shared" si="1"/>
        <v/>
      </c>
    </row>
    <row r="27" spans="1:12" ht="22.5" customHeight="1">
      <c r="A27" s="86"/>
      <c r="B27" s="87"/>
      <c r="C27" s="67"/>
      <c r="D27" s="88"/>
      <c r="E27" s="88"/>
      <c r="F27" s="88"/>
      <c r="G27" s="88"/>
      <c r="H27" s="4" t="str">
        <f t="shared" si="0"/>
        <v/>
      </c>
      <c r="I27" s="100"/>
      <c r="J27" s="101"/>
      <c r="K27" s="22" t="str">
        <f>IF(C27="利用料金",VLOOKUP(D27,ドロップダウンリスト!$C:$D,2,FALSE),IF(C27="活動経費",VLOOKUP(D27,ドロップダウンリスト!$E:$F,2,FALSE),IF(C27="収穫体験",VLOOKUP(D27,ドロップダウンリスト!$G:$H,2,FALSE),IF(C27="リネン代",VLOOKUP(D27,ドロップダウンリスト!$I:$J,2,FALSE),IF(C27="寝具リース料",VLOOKUP(D27,ドロップダウンリスト!$K:$L,2,FALSE),IF(C27="室内食",VLOOKUP(D27,ドロップダウンリスト!$M:$N,2,FALSE),IF(C27="野外炊事",VLOOKUP(D27,ドロップダウンリスト!$O:$P,2,FALSE),IF(C27="お弁当",VLOOKUP(D27,ドロップダウンリスト!$Q:$R,2,FALSE),IF(C27="飲み物おやつ",VLOOKUP(D27,ドロップダウンリスト!$S:$T,2,FALSE),IF(C27="アルコールその他",VLOOKUP(D27,ドロップダウンリスト!$U:$V,2,FALSE),""))))))))))</f>
        <v/>
      </c>
      <c r="L27" s="13" t="str">
        <f t="shared" si="1"/>
        <v/>
      </c>
    </row>
    <row r="28" spans="1:12" ht="22.5" customHeight="1">
      <c r="A28" s="86"/>
      <c r="B28" s="87"/>
      <c r="C28" s="67"/>
      <c r="D28" s="88"/>
      <c r="E28" s="88"/>
      <c r="F28" s="88"/>
      <c r="G28" s="88"/>
      <c r="H28" s="4" t="str">
        <f t="shared" si="0"/>
        <v/>
      </c>
      <c r="I28" s="100"/>
      <c r="J28" s="101"/>
      <c r="K28" s="22" t="str">
        <f>IF(C28="利用料金",VLOOKUP(D28,ドロップダウンリスト!$C:$D,2,FALSE),IF(C28="活動経費",VLOOKUP(D28,ドロップダウンリスト!$E:$F,2,FALSE),IF(C28="収穫体験",VLOOKUP(D28,ドロップダウンリスト!$G:$H,2,FALSE),IF(C28="リネン代",VLOOKUP(D28,ドロップダウンリスト!$I:$J,2,FALSE),IF(C28="寝具リース料",VLOOKUP(D28,ドロップダウンリスト!$K:$L,2,FALSE),IF(C28="室内食",VLOOKUP(D28,ドロップダウンリスト!$M:$N,2,FALSE),IF(C28="野外炊事",VLOOKUP(D28,ドロップダウンリスト!$O:$P,2,FALSE),IF(C28="お弁当",VLOOKUP(D28,ドロップダウンリスト!$Q:$R,2,FALSE),IF(C28="飲み物おやつ",VLOOKUP(D28,ドロップダウンリスト!$S:$T,2,FALSE),IF(C28="アルコールその他",VLOOKUP(D28,ドロップダウンリスト!$U:$V,2,FALSE),""))))))))))</f>
        <v/>
      </c>
      <c r="L28" s="13" t="str">
        <f t="shared" si="1"/>
        <v/>
      </c>
    </row>
    <row r="29" spans="1:12" ht="22.5" customHeight="1">
      <c r="A29" s="86"/>
      <c r="B29" s="87"/>
      <c r="C29" s="67"/>
      <c r="D29" s="88"/>
      <c r="E29" s="88"/>
      <c r="F29" s="88"/>
      <c r="G29" s="88"/>
      <c r="H29" s="4" t="str">
        <f t="shared" si="0"/>
        <v/>
      </c>
      <c r="I29" s="100"/>
      <c r="J29" s="101"/>
      <c r="K29" s="22" t="str">
        <f>IF(C29="利用料金",VLOOKUP(D29,ドロップダウンリスト!$C:$D,2,FALSE),IF(C29="活動経費",VLOOKUP(D29,ドロップダウンリスト!$E:$F,2,FALSE),IF(C29="収穫体験",VLOOKUP(D29,ドロップダウンリスト!$G:$H,2,FALSE),IF(C29="リネン代",VLOOKUP(D29,ドロップダウンリスト!$I:$J,2,FALSE),IF(C29="寝具リース料",VLOOKUP(D29,ドロップダウンリスト!$K:$L,2,FALSE),IF(C29="室内食",VLOOKUP(D29,ドロップダウンリスト!$M:$N,2,FALSE),IF(C29="野外炊事",VLOOKUP(D29,ドロップダウンリスト!$O:$P,2,FALSE),IF(C29="お弁当",VLOOKUP(D29,ドロップダウンリスト!$Q:$R,2,FALSE),IF(C29="飲み物おやつ",VLOOKUP(D29,ドロップダウンリスト!$S:$T,2,FALSE),IF(C29="アルコールその他",VLOOKUP(D29,ドロップダウンリスト!$U:$V,2,FALSE),""))))))))))</f>
        <v/>
      </c>
      <c r="L29" s="13" t="str">
        <f t="shared" si="1"/>
        <v/>
      </c>
    </row>
    <row r="30" spans="1:12" ht="22.5" customHeight="1">
      <c r="A30" s="86"/>
      <c r="B30" s="87"/>
      <c r="C30" s="67"/>
      <c r="D30" s="88"/>
      <c r="E30" s="88"/>
      <c r="F30" s="88"/>
      <c r="G30" s="88"/>
      <c r="H30" s="4" t="str">
        <f t="shared" ref="H30" si="2">IF(C30="お弁当","※",IF(C30="飲み物おやつ","※",IF(C30="割引き","割","")))</f>
        <v/>
      </c>
      <c r="I30" s="100"/>
      <c r="J30" s="101"/>
      <c r="K30" s="22" t="str">
        <f>IF(C30="利用料金",VLOOKUP(D30,ドロップダウンリスト!$C:$D,2,FALSE),IF(C30="活動経費",VLOOKUP(D30,ドロップダウンリスト!$E:$F,2,FALSE),IF(C30="収穫体験",VLOOKUP(D30,ドロップダウンリスト!$G:$H,2,FALSE),IF(C30="リネン代",VLOOKUP(D30,ドロップダウンリスト!$I:$J,2,FALSE),IF(C30="寝具リース料",VLOOKUP(D30,ドロップダウンリスト!$K:$L,2,FALSE),IF(C30="室内食",VLOOKUP(D30,ドロップダウンリスト!$M:$N,2,FALSE),IF(C30="野外炊事",VLOOKUP(D30,ドロップダウンリスト!$O:$P,2,FALSE),IF(C30="お弁当",VLOOKUP(D30,ドロップダウンリスト!$Q:$R,2,FALSE),IF(C30="飲み物おやつ",VLOOKUP(D30,ドロップダウンリスト!$S:$T,2,FALSE),IF(C30="アルコールその他",VLOOKUP(D30,ドロップダウンリスト!$U:$V,2,FALSE),""))))))))))</f>
        <v/>
      </c>
      <c r="L30" s="13" t="str">
        <f t="shared" ref="L30" si="3">IF(I30&gt;0,I30*K30,"")</f>
        <v/>
      </c>
    </row>
    <row r="31" spans="1:12" ht="22.5" customHeight="1">
      <c r="A31" s="86"/>
      <c r="B31" s="87"/>
      <c r="C31" s="67"/>
      <c r="D31" s="88"/>
      <c r="E31" s="88"/>
      <c r="F31" s="88"/>
      <c r="G31" s="88"/>
      <c r="H31" s="4" t="str">
        <f t="shared" si="0"/>
        <v/>
      </c>
      <c r="I31" s="100"/>
      <c r="J31" s="101"/>
      <c r="K31" s="22" t="str">
        <f>IF(C31="利用料金",VLOOKUP(D31,ドロップダウンリスト!$C:$D,2,FALSE),IF(C31="活動経費",VLOOKUP(D31,ドロップダウンリスト!$E:$F,2,FALSE),IF(C31="収穫体験",VLOOKUP(D31,ドロップダウンリスト!$G:$H,2,FALSE),IF(C31="リネン代",VLOOKUP(D31,ドロップダウンリスト!$I:$J,2,FALSE),IF(C31="寝具リース料",VLOOKUP(D31,ドロップダウンリスト!$K:$L,2,FALSE),IF(C31="室内食",VLOOKUP(D31,ドロップダウンリスト!$M:$N,2,FALSE),IF(C31="野外炊事",VLOOKUP(D31,ドロップダウンリスト!$O:$P,2,FALSE),IF(C31="お弁当",VLOOKUP(D31,ドロップダウンリスト!$Q:$R,2,FALSE),IF(C31="飲み物おやつ",VLOOKUP(D31,ドロップダウンリスト!$S:$T,2,FALSE),IF(C31="アルコールその他",VLOOKUP(D31,ドロップダウンリスト!$U:$V,2,FALSE),""))))))))))</f>
        <v/>
      </c>
      <c r="L31" s="13" t="str">
        <f t="shared" si="1"/>
        <v/>
      </c>
    </row>
    <row r="32" spans="1:12" ht="22.5" customHeight="1">
      <c r="A32" s="89"/>
      <c r="B32" s="90"/>
      <c r="C32" s="68"/>
      <c r="D32" s="91"/>
      <c r="E32" s="91"/>
      <c r="F32" s="91"/>
      <c r="G32" s="91"/>
      <c r="H32" s="63" t="str">
        <f t="shared" si="0"/>
        <v/>
      </c>
      <c r="I32" s="97"/>
      <c r="J32" s="98"/>
      <c r="K32" s="64" t="str">
        <f>IF(C32="利用料金",VLOOKUP(D32,ドロップダウンリスト!$C:$D,2,FALSE),IF(C32="活動経費",VLOOKUP(D32,ドロップダウンリスト!$E:$F,2,FALSE),IF(C32="収穫体験",VLOOKUP(D32,ドロップダウンリスト!$G:$H,2,FALSE),IF(C32="リネン代",VLOOKUP(D32,ドロップダウンリスト!$I:$J,2,FALSE),IF(C32="寝具リース料",VLOOKUP(D32,ドロップダウンリスト!$K:$L,2,FALSE),IF(C32="室内食",VLOOKUP(D32,ドロップダウンリスト!$M:$N,2,FALSE),IF(C32="野外炊事",VLOOKUP(D32,ドロップダウンリスト!$O:$P,2,FALSE),IF(C32="お弁当",VLOOKUP(D32,ドロップダウンリスト!$Q:$R,2,FALSE),IF(C32="飲み物おやつ",VLOOKUP(D32,ドロップダウンリスト!$S:$T,2,FALSE),IF(C32="アルコールその他",VLOOKUP(D32,ドロップダウンリスト!$U:$V,2,FALSE),""))))))))))</f>
        <v/>
      </c>
      <c r="L32" s="65" t="str">
        <f t="shared" si="1"/>
        <v/>
      </c>
    </row>
    <row r="33" spans="1:13" ht="30" customHeight="1">
      <c r="A33" s="20" t="s">
        <v>5</v>
      </c>
      <c r="F33" s="24"/>
      <c r="G33" s="24"/>
      <c r="H33" s="61"/>
      <c r="I33" s="94" t="s">
        <v>75</v>
      </c>
      <c r="J33" s="95"/>
      <c r="K33" s="96"/>
      <c r="L33" s="62">
        <f>SUM(L15:L32)</f>
        <v>0</v>
      </c>
      <c r="M33" s="8"/>
    </row>
    <row r="34" spans="1:13" ht="15" customHeight="1">
      <c r="A34" s="20"/>
      <c r="F34" s="24"/>
      <c r="G34" s="24"/>
      <c r="H34" s="24"/>
      <c r="I34" s="24"/>
      <c r="J34" s="39"/>
      <c r="K34" s="40"/>
      <c r="L34" s="41"/>
      <c r="M34" s="42"/>
    </row>
    <row r="35" spans="1:13" ht="22.5" customHeight="1">
      <c r="A35" s="20"/>
      <c r="E35" s="16" t="s">
        <v>7</v>
      </c>
      <c r="F35" s="20"/>
      <c r="G35" s="21"/>
      <c r="H35" s="21"/>
      <c r="I35" s="21"/>
      <c r="J35" s="44"/>
      <c r="K35" s="17"/>
      <c r="L35" s="43"/>
      <c r="M35" s="5"/>
    </row>
    <row r="36" spans="1:13" ht="22.2" customHeight="1" thickBot="1">
      <c r="A36" s="25"/>
      <c r="B36" s="25"/>
      <c r="C36" s="25"/>
      <c r="D36" s="25"/>
      <c r="E36" s="92"/>
      <c r="F36" s="99"/>
      <c r="G36" s="99"/>
      <c r="H36" s="93"/>
      <c r="I36" s="92" t="s">
        <v>10</v>
      </c>
      <c r="J36" s="93"/>
      <c r="K36" s="19" t="s">
        <v>11</v>
      </c>
      <c r="L36" s="19" t="s">
        <v>12</v>
      </c>
      <c r="M36" s="9"/>
    </row>
    <row r="37" spans="1:13" ht="22.2" customHeight="1" thickTop="1">
      <c r="A37" s="14"/>
      <c r="B37" s="14"/>
      <c r="C37" s="14"/>
      <c r="D37" s="14"/>
      <c r="E37" s="80" t="s">
        <v>9</v>
      </c>
      <c r="F37" s="81"/>
      <c r="G37" s="81"/>
      <c r="H37" s="82"/>
      <c r="I37" s="75" t="str">
        <f>IF(L37&gt;0,L37-K37,"0")</f>
        <v>0</v>
      </c>
      <c r="J37" s="76"/>
      <c r="K37" s="48" t="str">
        <f>IF(L37&gt;0,ROUNDDOWN((L37/1.08)*0.08,0),"0")</f>
        <v>0</v>
      </c>
      <c r="L37" s="48">
        <f>SUMIFS(L15:L32,H15:H32,"※")</f>
        <v>0</v>
      </c>
      <c r="M37" s="15"/>
    </row>
    <row r="38" spans="1:13" ht="22.2" customHeight="1">
      <c r="A38" s="26"/>
      <c r="B38" s="26"/>
      <c r="C38" s="26"/>
      <c r="D38" s="26"/>
      <c r="E38" s="83" t="s">
        <v>8</v>
      </c>
      <c r="F38" s="84"/>
      <c r="G38" s="84"/>
      <c r="H38" s="85"/>
      <c r="I38" s="73" t="str">
        <f>IF(L38&gt;0,L38-K38,"0")</f>
        <v>0</v>
      </c>
      <c r="J38" s="74"/>
      <c r="K38" s="49">
        <f>IF(L38&gt;0,ROUNDDOWN((L38/1.1)*0.1,"0"),0)</f>
        <v>0</v>
      </c>
      <c r="L38" s="49">
        <f>SUMIFS(L15:L32,H15:H32,"")+SUMIFS(L15:L32,H15:H32,"割")+ROUNDUP(SUMIFS(L15:L32,H15:H32,"割")*-0.03,0)</f>
        <v>0</v>
      </c>
      <c r="M38" s="9"/>
    </row>
    <row r="39" spans="1:13" ht="22.2" customHeight="1">
      <c r="A39" s="14"/>
      <c r="B39" s="14"/>
      <c r="C39" s="14"/>
      <c r="D39" s="14"/>
      <c r="E39" s="77" t="s">
        <v>74</v>
      </c>
      <c r="F39" s="78"/>
      <c r="G39" s="78"/>
      <c r="H39" s="79"/>
      <c r="I39" s="71">
        <f>SUM(I37:J38)</f>
        <v>0</v>
      </c>
      <c r="J39" s="72"/>
      <c r="K39" s="52">
        <f>SUM(K37:K38)</f>
        <v>0</v>
      </c>
      <c r="L39" s="52">
        <f>SUM(L37:L38)</f>
        <v>0</v>
      </c>
      <c r="M39" s="15"/>
    </row>
    <row r="40" spans="1:13" ht="22.5" customHeight="1">
      <c r="A40" s="33"/>
      <c r="B40" s="33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15"/>
    </row>
    <row r="41" spans="1:13" ht="22.5" customHeight="1">
      <c r="A41" s="14"/>
      <c r="B41" s="14"/>
      <c r="C41" s="14"/>
      <c r="D41" s="14"/>
      <c r="E41" s="7"/>
      <c r="F41" s="7"/>
      <c r="G41" s="7"/>
      <c r="H41" s="7"/>
      <c r="I41" s="7"/>
      <c r="J41" s="32"/>
      <c r="K41" s="32"/>
      <c r="L41" s="32"/>
      <c r="M41" s="15"/>
    </row>
    <row r="42" spans="1:13" ht="22.5" customHeight="1">
      <c r="A42" s="14"/>
      <c r="B42" s="14"/>
      <c r="C42" s="14"/>
      <c r="D42" s="14"/>
      <c r="E42" s="7"/>
      <c r="F42" s="7"/>
      <c r="G42" s="7"/>
      <c r="H42" s="7"/>
      <c r="I42" s="7"/>
      <c r="J42" s="32"/>
      <c r="K42" s="32"/>
      <c r="L42" s="32"/>
      <c r="M42" s="15"/>
    </row>
    <row r="43" spans="1:13" ht="22.5" customHeight="1">
      <c r="A43" s="14"/>
      <c r="B43" s="14"/>
      <c r="C43" s="14"/>
      <c r="D43" s="14"/>
      <c r="E43" s="7"/>
      <c r="F43" s="7"/>
      <c r="G43" s="7"/>
      <c r="H43" s="7"/>
      <c r="I43" s="7"/>
      <c r="J43" s="32"/>
      <c r="K43" s="32"/>
      <c r="L43" s="32"/>
      <c r="M43" s="15"/>
    </row>
    <row r="44" spans="1:13" ht="22.5" customHeight="1">
      <c r="A44" s="6"/>
      <c r="B44" s="6"/>
      <c r="C44" s="7"/>
      <c r="D44" s="7"/>
      <c r="E44" s="7"/>
      <c r="F44" s="24"/>
      <c r="G44" s="24"/>
      <c r="H44" s="24"/>
      <c r="I44" s="24"/>
      <c r="J44" s="24"/>
      <c r="K44" s="15"/>
      <c r="L44" s="15"/>
      <c r="M44" s="15"/>
    </row>
  </sheetData>
  <sheetProtection algorithmName="SHA-512" hashValue="Xh5rmIqM9iaEvSGf89BRIk62xRh1VgWKwNWvNIN7JUgDhl+IEFaeypuDPFD75qXrmEsY9uVlXgt7njI1kQUccQ==" saltValue="+g2KAd5aSUSnXoJ4yFCEfg==" spinCount="100000" sheet="1" selectLockedCells="1"/>
  <mergeCells count="79">
    <mergeCell ref="A30:B30"/>
    <mergeCell ref="D30:G30"/>
    <mergeCell ref="I30:J30"/>
    <mergeCell ref="I26:J26"/>
    <mergeCell ref="I27:J27"/>
    <mergeCell ref="I28:J28"/>
    <mergeCell ref="I29:J29"/>
    <mergeCell ref="A28:B28"/>
    <mergeCell ref="D28:G28"/>
    <mergeCell ref="A29:B29"/>
    <mergeCell ref="D29:G29"/>
    <mergeCell ref="I20:J20"/>
    <mergeCell ref="I21:J21"/>
    <mergeCell ref="I22:J22"/>
    <mergeCell ref="I23:J23"/>
    <mergeCell ref="I24:J24"/>
    <mergeCell ref="I14:J14"/>
    <mergeCell ref="J12:L12"/>
    <mergeCell ref="A9:E9"/>
    <mergeCell ref="A16:B16"/>
    <mergeCell ref="I25:J25"/>
    <mergeCell ref="I15:J15"/>
    <mergeCell ref="I16:J16"/>
    <mergeCell ref="I17:J17"/>
    <mergeCell ref="I18:J18"/>
    <mergeCell ref="I19:J19"/>
    <mergeCell ref="D16:G16"/>
    <mergeCell ref="A17:B17"/>
    <mergeCell ref="D17:G17"/>
    <mergeCell ref="A15:B15"/>
    <mergeCell ref="D15:G15"/>
    <mergeCell ref="A14:B14"/>
    <mergeCell ref="V1:W1"/>
    <mergeCell ref="A3:L3"/>
    <mergeCell ref="A5:E6"/>
    <mergeCell ref="J10:L10"/>
    <mergeCell ref="J11:L11"/>
    <mergeCell ref="A11:B11"/>
    <mergeCell ref="F11:G11"/>
    <mergeCell ref="C10:F10"/>
    <mergeCell ref="C14:H14"/>
    <mergeCell ref="A12:D12"/>
    <mergeCell ref="E12:G12"/>
    <mergeCell ref="A18:B18"/>
    <mergeCell ref="D18:G18"/>
    <mergeCell ref="A19:B19"/>
    <mergeCell ref="D19:G19"/>
    <mergeCell ref="A20:B20"/>
    <mergeCell ref="D20:G20"/>
    <mergeCell ref="A21:B21"/>
    <mergeCell ref="D21:G21"/>
    <mergeCell ref="A22:B22"/>
    <mergeCell ref="D22:G22"/>
    <mergeCell ref="A23:B23"/>
    <mergeCell ref="D23:G23"/>
    <mergeCell ref="A24:B24"/>
    <mergeCell ref="D24:G24"/>
    <mergeCell ref="A25:B25"/>
    <mergeCell ref="D25:G25"/>
    <mergeCell ref="A26:B26"/>
    <mergeCell ref="D26:G26"/>
    <mergeCell ref="A27:B27"/>
    <mergeCell ref="D27:G27"/>
    <mergeCell ref="A31:B31"/>
    <mergeCell ref="D31:G31"/>
    <mergeCell ref="A32:B32"/>
    <mergeCell ref="D32:G32"/>
    <mergeCell ref="I36:J36"/>
    <mergeCell ref="I33:K33"/>
    <mergeCell ref="I32:J32"/>
    <mergeCell ref="E36:H36"/>
    <mergeCell ref="I31:J31"/>
    <mergeCell ref="C40:L40"/>
    <mergeCell ref="I39:J39"/>
    <mergeCell ref="I38:J38"/>
    <mergeCell ref="I37:J37"/>
    <mergeCell ref="E39:H39"/>
    <mergeCell ref="E37:H37"/>
    <mergeCell ref="E38:H38"/>
  </mergeCells>
  <phoneticPr fontId="1"/>
  <dataValidations count="2">
    <dataValidation type="list" allowBlank="1" showInputMessage="1" showErrorMessage="1" sqref="C44" xr:uid="{BF7ED09F-48AB-48CD-88EB-FF5657E19833}">
      <formula1>喫食区分</formula1>
    </dataValidation>
    <dataValidation type="list" allowBlank="1" showInputMessage="1" showErrorMessage="1" sqref="D44:E44 D15:G32" xr:uid="{9DD094BA-5615-4575-9DD6-3504BD2AD16B}">
      <formula1>INDIRECT(C15)</formula1>
    </dataValidation>
  </dataValidations>
  <printOptions horizontalCentered="1"/>
  <pageMargins left="0.35433070866141736" right="0.35433070866141736" top="0.45" bottom="0.25" header="0.31496062992125984" footer="0.23622047244094491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0DB725-2137-4C1C-B25B-C561FBCAB5DA}">
          <x14:formula1>
            <xm:f>ドロップダウンリスト!$B$2:$B$12</xm:f>
          </x14:formula1>
          <xm:sqref>C15:C32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9AC4-2AF7-4183-9737-F989C3B81992}">
  <dimension ref="B1:V48"/>
  <sheetViews>
    <sheetView topLeftCell="A49" workbookViewId="0">
      <selection activeCell="O11" sqref="O11"/>
    </sheetView>
  </sheetViews>
  <sheetFormatPr defaultColWidth="8.69921875" defaultRowHeight="16.2"/>
  <cols>
    <col min="1" max="1" width="2.19921875" style="27" customWidth="1"/>
    <col min="2" max="2" width="17" style="27" customWidth="1"/>
    <col min="3" max="3" width="18.19921875" style="27" customWidth="1"/>
    <col min="4" max="4" width="6.296875" style="27" customWidth="1"/>
    <col min="5" max="5" width="21.69921875" style="27" customWidth="1"/>
    <col min="6" max="6" width="7.09765625" style="27" customWidth="1"/>
    <col min="7" max="7" width="19.3984375" style="27" customWidth="1"/>
    <col min="8" max="8" width="7.09765625" style="27" customWidth="1"/>
    <col min="9" max="9" width="15.5" style="27" customWidth="1"/>
    <col min="10" max="10" width="7.09765625" style="27" customWidth="1"/>
    <col min="11" max="11" width="10.3984375" style="27" customWidth="1"/>
    <col min="12" max="12" width="7.09765625" style="27" customWidth="1"/>
    <col min="13" max="13" width="27.296875" style="27" customWidth="1"/>
    <col min="14" max="14" width="7.09765625" style="27" customWidth="1"/>
    <col min="15" max="15" width="22.59765625" style="27" customWidth="1"/>
    <col min="16" max="16" width="7.19921875" style="27" customWidth="1"/>
    <col min="17" max="17" width="20.19921875" style="27" customWidth="1"/>
    <col min="18" max="18" width="7.8984375" style="27" customWidth="1"/>
    <col min="19" max="19" width="28.296875" style="27" customWidth="1"/>
    <col min="20" max="20" width="7.3984375" style="27" customWidth="1"/>
    <col min="21" max="21" width="23.296875" style="27" customWidth="1"/>
    <col min="22" max="22" width="9.19921875" style="27" customWidth="1"/>
    <col min="23" max="16384" width="8.69921875" style="27"/>
  </cols>
  <sheetData>
    <row r="1" spans="2:22" hidden="1">
      <c r="B1" s="28" t="s">
        <v>17</v>
      </c>
      <c r="C1" s="28" t="s">
        <v>13</v>
      </c>
      <c r="D1" s="28" t="s">
        <v>88</v>
      </c>
      <c r="E1" s="28" t="s">
        <v>22</v>
      </c>
      <c r="F1" s="28" t="s">
        <v>38</v>
      </c>
      <c r="G1" s="28" t="s">
        <v>19</v>
      </c>
      <c r="H1" s="28" t="s">
        <v>38</v>
      </c>
      <c r="I1" s="28" t="s">
        <v>20</v>
      </c>
      <c r="J1" s="28" t="s">
        <v>38</v>
      </c>
      <c r="K1" s="28" t="s">
        <v>21</v>
      </c>
      <c r="L1" s="28" t="s">
        <v>38</v>
      </c>
      <c r="M1" s="31" t="s">
        <v>104</v>
      </c>
      <c r="N1" s="31" t="s">
        <v>38</v>
      </c>
      <c r="O1" s="57" t="s">
        <v>90</v>
      </c>
      <c r="P1" s="57" t="s">
        <v>87</v>
      </c>
      <c r="Q1" s="58" t="s">
        <v>103</v>
      </c>
      <c r="R1" s="58" t="s">
        <v>66</v>
      </c>
      <c r="S1" s="59" t="s">
        <v>185</v>
      </c>
      <c r="T1" s="59" t="s">
        <v>105</v>
      </c>
      <c r="U1" s="60" t="s">
        <v>186</v>
      </c>
      <c r="V1" s="60" t="s">
        <v>187</v>
      </c>
    </row>
    <row r="2" spans="2:22" hidden="1">
      <c r="B2" s="27" t="s">
        <v>13</v>
      </c>
      <c r="C2" s="27" t="s">
        <v>14</v>
      </c>
      <c r="D2" s="27">
        <v>165</v>
      </c>
      <c r="E2" s="27" t="s">
        <v>23</v>
      </c>
      <c r="F2" s="27">
        <v>700</v>
      </c>
      <c r="G2" s="27" t="s">
        <v>40</v>
      </c>
      <c r="H2" s="27">
        <v>500</v>
      </c>
      <c r="I2" s="27" t="s">
        <v>45</v>
      </c>
      <c r="J2" s="27">
        <v>350</v>
      </c>
      <c r="K2" s="27" t="s">
        <v>55</v>
      </c>
      <c r="L2" s="27">
        <v>130</v>
      </c>
      <c r="M2" s="30" t="s">
        <v>94</v>
      </c>
      <c r="N2" s="30">
        <v>790</v>
      </c>
      <c r="O2" s="30" t="s">
        <v>107</v>
      </c>
      <c r="P2" s="30">
        <v>360</v>
      </c>
      <c r="Q2" s="30" t="s">
        <v>152</v>
      </c>
      <c r="R2" s="30">
        <v>400</v>
      </c>
      <c r="S2" s="30" t="s">
        <v>172</v>
      </c>
      <c r="T2" s="30">
        <v>100</v>
      </c>
      <c r="U2" s="30" t="s">
        <v>188</v>
      </c>
      <c r="V2" s="30">
        <v>350</v>
      </c>
    </row>
    <row r="3" spans="2:22" hidden="1">
      <c r="B3" s="27" t="s">
        <v>18</v>
      </c>
      <c r="C3" s="27" t="s">
        <v>15</v>
      </c>
      <c r="D3" s="27">
        <v>330</v>
      </c>
      <c r="G3" s="27" t="s">
        <v>39</v>
      </c>
      <c r="H3" s="27">
        <v>350</v>
      </c>
      <c r="K3" s="27" t="s">
        <v>62</v>
      </c>
      <c r="L3" s="27">
        <v>260</v>
      </c>
      <c r="M3" s="30" t="s">
        <v>91</v>
      </c>
      <c r="N3" s="30">
        <v>690</v>
      </c>
      <c r="O3" s="30" t="s">
        <v>108</v>
      </c>
      <c r="P3" s="30">
        <v>420</v>
      </c>
      <c r="Q3" s="30" t="s">
        <v>153</v>
      </c>
      <c r="R3" s="30">
        <v>600</v>
      </c>
      <c r="S3" s="30" t="s">
        <v>173</v>
      </c>
      <c r="T3" s="30">
        <v>120</v>
      </c>
      <c r="U3" s="30" t="s">
        <v>189</v>
      </c>
      <c r="V3" s="30">
        <v>240</v>
      </c>
    </row>
    <row r="4" spans="2:22" hidden="1">
      <c r="B4" s="27" t="s">
        <v>19</v>
      </c>
      <c r="C4" s="27" t="s">
        <v>16</v>
      </c>
      <c r="D4" s="27">
        <v>550</v>
      </c>
      <c r="E4" s="27" t="s">
        <v>24</v>
      </c>
      <c r="F4" s="46">
        <v>6300</v>
      </c>
      <c r="G4" s="27" t="s">
        <v>42</v>
      </c>
      <c r="H4" s="27">
        <v>600</v>
      </c>
      <c r="K4" s="27" t="s">
        <v>63</v>
      </c>
      <c r="L4" s="27">
        <v>390</v>
      </c>
      <c r="M4" s="30" t="s">
        <v>95</v>
      </c>
      <c r="N4" s="30">
        <v>570</v>
      </c>
      <c r="O4" s="30" t="s">
        <v>109</v>
      </c>
      <c r="P4" s="30">
        <v>460</v>
      </c>
      <c r="Q4" s="30" t="s">
        <v>154</v>
      </c>
      <c r="R4" s="30">
        <v>650</v>
      </c>
      <c r="S4" s="30" t="s">
        <v>174</v>
      </c>
      <c r="T4" s="30">
        <v>120</v>
      </c>
      <c r="U4" s="30" t="s">
        <v>190</v>
      </c>
      <c r="V4" s="30">
        <v>240</v>
      </c>
    </row>
    <row r="5" spans="2:22" hidden="1">
      <c r="B5" s="27" t="s">
        <v>20</v>
      </c>
      <c r="C5" s="27" t="s">
        <v>46</v>
      </c>
      <c r="D5" s="27">
        <v>330</v>
      </c>
      <c r="E5" s="27" t="s">
        <v>25</v>
      </c>
      <c r="F5" s="46">
        <v>7100</v>
      </c>
      <c r="G5" s="27" t="s">
        <v>41</v>
      </c>
      <c r="H5" s="27">
        <v>450</v>
      </c>
      <c r="K5" s="27" t="s">
        <v>64</v>
      </c>
      <c r="L5" s="27">
        <v>520</v>
      </c>
      <c r="M5" s="30" t="s">
        <v>93</v>
      </c>
      <c r="N5" s="30">
        <v>780</v>
      </c>
      <c r="O5" s="30" t="s">
        <v>110</v>
      </c>
      <c r="P5" s="30">
        <v>810</v>
      </c>
      <c r="Q5" s="30" t="s">
        <v>155</v>
      </c>
      <c r="R5" s="30">
        <v>650</v>
      </c>
      <c r="S5" s="30" t="s">
        <v>175</v>
      </c>
      <c r="T5" s="30">
        <v>160</v>
      </c>
      <c r="U5" s="30" t="s">
        <v>191</v>
      </c>
      <c r="V5" s="30">
        <v>70</v>
      </c>
    </row>
    <row r="6" spans="2:22" hidden="1">
      <c r="B6" s="27" t="s">
        <v>21</v>
      </c>
      <c r="C6" s="27" t="s">
        <v>47</v>
      </c>
      <c r="D6" s="27">
        <v>660</v>
      </c>
      <c r="E6" s="27" t="s">
        <v>26</v>
      </c>
      <c r="F6" s="27">
        <v>410</v>
      </c>
      <c r="G6" s="30" t="s">
        <v>44</v>
      </c>
      <c r="H6" s="27">
        <v>350</v>
      </c>
      <c r="K6" s="27" t="s">
        <v>65</v>
      </c>
      <c r="L6" s="27">
        <v>650</v>
      </c>
      <c r="M6" s="30" t="s">
        <v>92</v>
      </c>
      <c r="N6" s="30">
        <v>680</v>
      </c>
      <c r="O6" s="30" t="s">
        <v>111</v>
      </c>
      <c r="P6" s="30">
        <v>1250</v>
      </c>
      <c r="Q6" s="30" t="s">
        <v>156</v>
      </c>
      <c r="R6" s="30">
        <v>700</v>
      </c>
      <c r="S6" s="30" t="s">
        <v>176</v>
      </c>
      <c r="T6" s="30">
        <v>160</v>
      </c>
      <c r="U6" s="30" t="s">
        <v>192</v>
      </c>
      <c r="V6" s="30">
        <v>70</v>
      </c>
    </row>
    <row r="7" spans="2:22" hidden="1">
      <c r="B7" s="30" t="s">
        <v>89</v>
      </c>
      <c r="C7" s="27" t="s">
        <v>48</v>
      </c>
      <c r="D7" s="29">
        <v>990</v>
      </c>
      <c r="E7" s="27" t="s">
        <v>27</v>
      </c>
      <c r="F7" s="27">
        <v>1000</v>
      </c>
      <c r="G7" s="27" t="s">
        <v>43</v>
      </c>
      <c r="H7" s="27">
        <v>350</v>
      </c>
      <c r="M7" s="27" t="s">
        <v>96</v>
      </c>
      <c r="N7" s="27">
        <v>570</v>
      </c>
      <c r="O7" s="27" t="s">
        <v>112</v>
      </c>
      <c r="P7" s="27">
        <v>580</v>
      </c>
      <c r="Q7" s="30" t="s">
        <v>157</v>
      </c>
      <c r="R7" s="30">
        <v>860</v>
      </c>
      <c r="S7" s="30" t="s">
        <v>177</v>
      </c>
      <c r="T7" s="30">
        <v>160</v>
      </c>
      <c r="U7" s="30" t="s">
        <v>193</v>
      </c>
      <c r="V7" s="30">
        <v>160</v>
      </c>
    </row>
    <row r="8" spans="2:22" hidden="1">
      <c r="B8" s="30" t="s">
        <v>90</v>
      </c>
      <c r="C8" s="27" t="s">
        <v>56</v>
      </c>
      <c r="D8" s="27">
        <v>1320</v>
      </c>
      <c r="E8" s="27" t="s">
        <v>28</v>
      </c>
      <c r="F8" s="27">
        <v>50</v>
      </c>
      <c r="G8" s="27" t="s">
        <v>80</v>
      </c>
      <c r="H8" s="27">
        <v>0</v>
      </c>
      <c r="M8" s="27" t="s">
        <v>97</v>
      </c>
      <c r="N8" s="27">
        <v>980</v>
      </c>
      <c r="O8" s="27" t="s">
        <v>113</v>
      </c>
      <c r="P8" s="27">
        <v>550</v>
      </c>
      <c r="Q8" s="30" t="s">
        <v>158</v>
      </c>
      <c r="R8" s="30">
        <v>1200</v>
      </c>
      <c r="S8" s="30" t="s">
        <v>178</v>
      </c>
      <c r="T8" s="30">
        <v>160</v>
      </c>
      <c r="U8" s="30" t="s">
        <v>194</v>
      </c>
      <c r="V8" s="30">
        <v>150</v>
      </c>
    </row>
    <row r="9" spans="2:22" hidden="1">
      <c r="B9" s="30" t="s">
        <v>103</v>
      </c>
      <c r="C9" s="27" t="s">
        <v>57</v>
      </c>
      <c r="D9" s="27">
        <v>1650</v>
      </c>
      <c r="E9" s="27" t="s">
        <v>29</v>
      </c>
      <c r="F9" s="27">
        <v>370</v>
      </c>
      <c r="M9" s="27" t="s">
        <v>98</v>
      </c>
      <c r="N9" s="27">
        <v>880</v>
      </c>
      <c r="O9" s="27" t="s">
        <v>114</v>
      </c>
      <c r="P9" s="27">
        <v>1400</v>
      </c>
      <c r="Q9" s="30" t="s">
        <v>159</v>
      </c>
      <c r="R9" s="30">
        <v>680</v>
      </c>
      <c r="S9" s="30" t="s">
        <v>179</v>
      </c>
      <c r="T9" s="30">
        <v>160</v>
      </c>
      <c r="U9" s="30" t="s">
        <v>195</v>
      </c>
      <c r="V9" s="30">
        <v>20</v>
      </c>
    </row>
    <row r="10" spans="2:22" hidden="1">
      <c r="B10" s="30" t="s">
        <v>205</v>
      </c>
      <c r="C10" s="27" t="s">
        <v>49</v>
      </c>
      <c r="D10" s="27">
        <v>660</v>
      </c>
      <c r="E10" s="27" t="s">
        <v>30</v>
      </c>
      <c r="F10" s="27">
        <v>160</v>
      </c>
      <c r="M10" s="27" t="s">
        <v>99</v>
      </c>
      <c r="N10" s="27">
        <v>690</v>
      </c>
      <c r="O10" s="27" t="s">
        <v>115</v>
      </c>
      <c r="P10" s="27">
        <v>1800</v>
      </c>
      <c r="Q10" s="30" t="s">
        <v>160</v>
      </c>
      <c r="R10" s="30">
        <v>750</v>
      </c>
      <c r="S10" s="30" t="s">
        <v>180</v>
      </c>
      <c r="T10" s="30">
        <v>300</v>
      </c>
      <c r="U10" s="30" t="s">
        <v>196</v>
      </c>
      <c r="V10" s="30">
        <v>150</v>
      </c>
    </row>
    <row r="11" spans="2:22" hidden="1">
      <c r="B11" s="30" t="s">
        <v>204</v>
      </c>
      <c r="C11" s="27" t="s">
        <v>50</v>
      </c>
      <c r="D11" s="30">
        <v>1320</v>
      </c>
      <c r="E11" s="27" t="s">
        <v>31</v>
      </c>
      <c r="F11" s="27">
        <v>160</v>
      </c>
      <c r="M11" s="27" t="s">
        <v>100</v>
      </c>
      <c r="N11" s="27">
        <v>250</v>
      </c>
      <c r="O11" s="27" t="s">
        <v>116</v>
      </c>
      <c r="P11" s="27">
        <v>400</v>
      </c>
      <c r="Q11" s="30" t="s">
        <v>161</v>
      </c>
      <c r="R11" s="30">
        <v>500</v>
      </c>
      <c r="S11" s="30" t="s">
        <v>181</v>
      </c>
      <c r="T11" s="30">
        <v>300</v>
      </c>
      <c r="U11" s="30" t="s">
        <v>197</v>
      </c>
      <c r="V11" s="30">
        <v>120</v>
      </c>
    </row>
    <row r="12" spans="2:22" hidden="1">
      <c r="C12" s="27" t="s">
        <v>51</v>
      </c>
      <c r="D12" s="30">
        <v>1980</v>
      </c>
      <c r="E12" s="27" t="s">
        <v>32</v>
      </c>
      <c r="F12" s="27">
        <v>160</v>
      </c>
      <c r="M12" s="27" t="s">
        <v>101</v>
      </c>
      <c r="N12" s="27">
        <v>200</v>
      </c>
      <c r="O12" s="27" t="s">
        <v>117</v>
      </c>
      <c r="P12" s="27">
        <v>500</v>
      </c>
      <c r="Q12" s="30" t="s">
        <v>162</v>
      </c>
      <c r="R12" s="30">
        <v>980</v>
      </c>
      <c r="S12" s="30" t="s">
        <v>182</v>
      </c>
      <c r="T12" s="30">
        <v>300</v>
      </c>
      <c r="U12" s="30" t="s">
        <v>198</v>
      </c>
      <c r="V12" s="30">
        <v>120</v>
      </c>
    </row>
    <row r="13" spans="2:22" hidden="1">
      <c r="C13" s="27" t="s">
        <v>58</v>
      </c>
      <c r="D13" s="30">
        <v>2640</v>
      </c>
      <c r="E13" s="27" t="s">
        <v>33</v>
      </c>
      <c r="F13" s="27">
        <v>350</v>
      </c>
      <c r="M13" s="27" t="s">
        <v>102</v>
      </c>
      <c r="N13" s="27">
        <v>50</v>
      </c>
      <c r="O13" s="27" t="s">
        <v>118</v>
      </c>
      <c r="P13" s="27">
        <v>1600</v>
      </c>
      <c r="Q13" s="30"/>
      <c r="R13" s="30"/>
      <c r="S13" s="30" t="s">
        <v>183</v>
      </c>
      <c r="T13" s="30">
        <v>260</v>
      </c>
      <c r="U13" s="30" t="s">
        <v>199</v>
      </c>
      <c r="V13" s="30">
        <v>120</v>
      </c>
    </row>
    <row r="14" spans="2:22" hidden="1">
      <c r="C14" s="27" t="s">
        <v>59</v>
      </c>
      <c r="D14" s="30">
        <v>3300</v>
      </c>
      <c r="E14" s="27" t="s">
        <v>34</v>
      </c>
      <c r="F14" s="27">
        <v>410</v>
      </c>
      <c r="M14" s="27" t="s">
        <v>164</v>
      </c>
      <c r="N14" s="27">
        <v>890</v>
      </c>
      <c r="O14" s="27" t="s">
        <v>106</v>
      </c>
      <c r="P14" s="27">
        <v>590</v>
      </c>
      <c r="Q14" s="30"/>
      <c r="R14" s="30"/>
      <c r="S14" s="30" t="s">
        <v>184</v>
      </c>
      <c r="T14" s="30">
        <v>150</v>
      </c>
      <c r="U14" s="30" t="s">
        <v>200</v>
      </c>
      <c r="V14" s="30">
        <v>120</v>
      </c>
    </row>
    <row r="15" spans="2:22" hidden="1">
      <c r="C15" s="27" t="s">
        <v>52</v>
      </c>
      <c r="D15" s="30">
        <v>1100</v>
      </c>
      <c r="E15" s="27" t="s">
        <v>35</v>
      </c>
      <c r="F15" s="27">
        <v>50</v>
      </c>
      <c r="M15" s="27" t="s">
        <v>163</v>
      </c>
      <c r="N15" s="27">
        <v>790</v>
      </c>
      <c r="O15" s="27" t="s">
        <v>119</v>
      </c>
      <c r="P15" s="27">
        <v>590</v>
      </c>
      <c r="Q15" s="30"/>
      <c r="R15" s="30"/>
      <c r="S15" s="30"/>
      <c r="T15" s="30"/>
      <c r="U15" s="30" t="s">
        <v>201</v>
      </c>
      <c r="V15" s="30">
        <v>120</v>
      </c>
    </row>
    <row r="16" spans="2:22" hidden="1">
      <c r="C16" s="27" t="s">
        <v>53</v>
      </c>
      <c r="D16" s="30">
        <v>2200</v>
      </c>
      <c r="E16" s="27" t="s">
        <v>36</v>
      </c>
      <c r="F16" s="27">
        <v>230</v>
      </c>
      <c r="M16" s="27" t="s">
        <v>165</v>
      </c>
      <c r="N16" s="27">
        <v>670</v>
      </c>
      <c r="O16" s="27" t="s">
        <v>120</v>
      </c>
      <c r="P16" s="27">
        <v>660</v>
      </c>
      <c r="Q16" s="30"/>
      <c r="R16" s="30"/>
      <c r="S16" s="30"/>
      <c r="T16" s="30"/>
      <c r="U16" s="30" t="s">
        <v>202</v>
      </c>
      <c r="V16" s="30">
        <v>120</v>
      </c>
    </row>
    <row r="17" spans="3:22" hidden="1">
      <c r="C17" s="27" t="s">
        <v>54</v>
      </c>
      <c r="D17" s="30">
        <v>3300</v>
      </c>
      <c r="E17" s="27" t="s">
        <v>37</v>
      </c>
      <c r="F17" s="27">
        <v>150</v>
      </c>
      <c r="M17" s="27" t="s">
        <v>166</v>
      </c>
      <c r="N17" s="27">
        <v>880</v>
      </c>
      <c r="O17" s="27" t="s">
        <v>121</v>
      </c>
      <c r="P17" s="27">
        <v>510</v>
      </c>
      <c r="Q17" s="30"/>
      <c r="R17" s="30"/>
      <c r="S17" s="30"/>
      <c r="T17" s="30"/>
      <c r="U17" s="30" t="s">
        <v>203</v>
      </c>
      <c r="V17" s="30">
        <v>260</v>
      </c>
    </row>
    <row r="18" spans="3:22" hidden="1">
      <c r="C18" s="27" t="s">
        <v>60</v>
      </c>
      <c r="D18" s="30">
        <v>4400</v>
      </c>
      <c r="E18" s="27" t="s">
        <v>81</v>
      </c>
      <c r="F18" s="27">
        <v>400</v>
      </c>
      <c r="M18" s="27" t="s">
        <v>167</v>
      </c>
      <c r="N18" s="27">
        <v>780</v>
      </c>
      <c r="O18" s="27" t="s">
        <v>122</v>
      </c>
      <c r="P18" s="27">
        <v>590</v>
      </c>
      <c r="Q18" s="30"/>
      <c r="R18" s="30"/>
      <c r="S18" s="30"/>
      <c r="T18" s="30"/>
      <c r="U18" s="30"/>
      <c r="V18" s="30"/>
    </row>
    <row r="19" spans="3:22" hidden="1">
      <c r="C19" s="27" t="s">
        <v>61</v>
      </c>
      <c r="D19" s="30">
        <v>5500</v>
      </c>
      <c r="E19" s="27" t="s">
        <v>82</v>
      </c>
      <c r="F19" s="27">
        <v>400</v>
      </c>
      <c r="M19" s="27" t="s">
        <v>168</v>
      </c>
      <c r="N19" s="27">
        <v>670</v>
      </c>
      <c r="O19" s="27" t="s">
        <v>123</v>
      </c>
      <c r="P19" s="27">
        <v>500</v>
      </c>
      <c r="Q19" s="30"/>
      <c r="R19" s="30"/>
      <c r="S19" s="30"/>
      <c r="T19" s="30"/>
      <c r="U19" s="30"/>
      <c r="V19" s="30"/>
    </row>
    <row r="20" spans="3:22" hidden="1">
      <c r="D20" s="30"/>
      <c r="E20" s="27" t="s">
        <v>83</v>
      </c>
      <c r="F20" s="27">
        <v>500</v>
      </c>
      <c r="M20" s="27" t="s">
        <v>169</v>
      </c>
      <c r="N20" s="27">
        <v>1080</v>
      </c>
      <c r="O20" s="27" t="s">
        <v>124</v>
      </c>
      <c r="P20" s="27">
        <v>1800</v>
      </c>
      <c r="Q20" s="30"/>
      <c r="R20" s="30"/>
      <c r="S20" s="30"/>
      <c r="T20" s="30"/>
      <c r="U20" s="30"/>
      <c r="V20" s="30"/>
    </row>
    <row r="21" spans="3:22" hidden="1">
      <c r="D21" s="30"/>
      <c r="E21" s="27" t="s">
        <v>84</v>
      </c>
      <c r="F21" s="27">
        <v>110</v>
      </c>
      <c r="M21" s="27" t="s">
        <v>170</v>
      </c>
      <c r="N21" s="27">
        <v>980</v>
      </c>
      <c r="O21" s="27" t="s">
        <v>125</v>
      </c>
      <c r="P21" s="27">
        <v>1600</v>
      </c>
      <c r="Q21" s="30"/>
      <c r="R21" s="30"/>
      <c r="S21" s="30"/>
      <c r="T21" s="30"/>
      <c r="U21" s="30"/>
      <c r="V21" s="30"/>
    </row>
    <row r="22" spans="3:22" hidden="1">
      <c r="D22" s="30"/>
      <c r="E22" s="27" t="s">
        <v>85</v>
      </c>
      <c r="F22" s="27">
        <v>1500</v>
      </c>
      <c r="M22" s="27" t="s">
        <v>171</v>
      </c>
      <c r="N22" s="27">
        <v>790</v>
      </c>
      <c r="O22" s="27" t="s">
        <v>126</v>
      </c>
      <c r="P22" s="27">
        <v>1600</v>
      </c>
      <c r="Q22" s="30"/>
      <c r="R22" s="30"/>
      <c r="S22" s="30"/>
      <c r="T22" s="30"/>
      <c r="U22" s="30"/>
      <c r="V22" s="30"/>
    </row>
    <row r="23" spans="3:22" hidden="1">
      <c r="D23" s="30"/>
      <c r="O23" s="27" t="s">
        <v>127</v>
      </c>
      <c r="P23" s="27">
        <v>390</v>
      </c>
      <c r="Q23" s="30"/>
      <c r="R23" s="30"/>
      <c r="S23" s="30"/>
      <c r="T23" s="30"/>
      <c r="U23" s="30"/>
      <c r="V23" s="30"/>
    </row>
    <row r="24" spans="3:22" hidden="1">
      <c r="D24" s="30"/>
      <c r="O24" s="27" t="s">
        <v>128</v>
      </c>
      <c r="P24" s="27">
        <v>1200</v>
      </c>
      <c r="Q24" s="30"/>
      <c r="R24" s="30"/>
      <c r="S24" s="30"/>
      <c r="T24" s="30"/>
      <c r="U24" s="30"/>
      <c r="V24" s="30"/>
    </row>
    <row r="25" spans="3:22" hidden="1">
      <c r="C25" s="30"/>
      <c r="D25" s="30"/>
      <c r="O25" s="27" t="s">
        <v>129</v>
      </c>
      <c r="P25" s="27">
        <v>400</v>
      </c>
      <c r="Q25" s="30"/>
      <c r="R25" s="30"/>
      <c r="S25" s="30"/>
      <c r="T25" s="30"/>
      <c r="U25" s="30"/>
      <c r="V25" s="30"/>
    </row>
    <row r="26" spans="3:22" hidden="1">
      <c r="C26" s="30"/>
      <c r="D26" s="30"/>
      <c r="O26" s="27" t="s">
        <v>130</v>
      </c>
      <c r="P26" s="27">
        <v>400</v>
      </c>
      <c r="Q26" s="30"/>
      <c r="R26" s="30"/>
      <c r="S26" s="30"/>
      <c r="T26" s="30"/>
      <c r="U26" s="30"/>
      <c r="V26" s="30"/>
    </row>
    <row r="27" spans="3:22" hidden="1">
      <c r="C27" s="30"/>
      <c r="D27" s="30"/>
      <c r="O27" s="27" t="s">
        <v>131</v>
      </c>
      <c r="P27" s="27">
        <v>350</v>
      </c>
      <c r="Q27" s="30"/>
      <c r="R27" s="30"/>
      <c r="S27" s="30"/>
      <c r="T27" s="30"/>
      <c r="U27" s="30"/>
      <c r="V27" s="30"/>
    </row>
    <row r="28" spans="3:22" hidden="1">
      <c r="C28" s="30"/>
      <c r="D28" s="30"/>
      <c r="O28" s="27" t="s">
        <v>132</v>
      </c>
      <c r="P28" s="27">
        <v>550</v>
      </c>
      <c r="Q28" s="30"/>
      <c r="R28" s="30"/>
      <c r="S28" s="30"/>
      <c r="T28" s="30"/>
      <c r="U28" s="30"/>
      <c r="V28" s="30"/>
    </row>
    <row r="29" spans="3:22" hidden="1">
      <c r="C29" s="30"/>
      <c r="D29" s="30"/>
      <c r="O29" s="27" t="s">
        <v>133</v>
      </c>
      <c r="P29" s="27">
        <v>550</v>
      </c>
      <c r="Q29" s="30"/>
      <c r="R29" s="30"/>
      <c r="S29" s="30"/>
      <c r="T29" s="30"/>
      <c r="U29" s="30"/>
      <c r="V29" s="30"/>
    </row>
    <row r="30" spans="3:22" hidden="1">
      <c r="C30" s="30"/>
      <c r="D30" s="30"/>
      <c r="O30" s="27" t="s">
        <v>134</v>
      </c>
      <c r="P30" s="27">
        <v>620</v>
      </c>
      <c r="Q30" s="30"/>
      <c r="R30" s="30"/>
      <c r="S30" s="30"/>
      <c r="T30" s="30"/>
      <c r="U30" s="30"/>
      <c r="V30" s="30"/>
    </row>
    <row r="31" spans="3:22" hidden="1">
      <c r="C31" s="30"/>
      <c r="D31" s="30"/>
      <c r="O31" s="27" t="s">
        <v>135</v>
      </c>
      <c r="P31" s="27">
        <v>3500</v>
      </c>
      <c r="Q31" s="30"/>
      <c r="R31" s="30"/>
      <c r="S31" s="30"/>
      <c r="T31" s="30"/>
      <c r="U31" s="30"/>
      <c r="V31" s="30"/>
    </row>
    <row r="32" spans="3:22" hidden="1">
      <c r="C32" s="30"/>
      <c r="D32" s="30"/>
      <c r="O32" s="27" t="s">
        <v>136</v>
      </c>
      <c r="P32" s="27">
        <v>5500</v>
      </c>
      <c r="Q32" s="30"/>
      <c r="R32" s="30"/>
      <c r="S32" s="30"/>
      <c r="T32" s="30"/>
      <c r="U32" s="30"/>
      <c r="V32" s="30"/>
    </row>
    <row r="33" spans="3:22" hidden="1">
      <c r="C33" s="30"/>
      <c r="D33" s="30"/>
      <c r="O33" s="27" t="s">
        <v>137</v>
      </c>
      <c r="P33" s="27">
        <v>900</v>
      </c>
      <c r="Q33" s="30"/>
      <c r="R33" s="30"/>
      <c r="S33" s="30"/>
      <c r="T33" s="30"/>
      <c r="U33" s="30"/>
      <c r="V33" s="30"/>
    </row>
    <row r="34" spans="3:22" hidden="1">
      <c r="C34" s="30"/>
      <c r="D34" s="30"/>
      <c r="O34" s="27" t="s">
        <v>138</v>
      </c>
      <c r="P34" s="27">
        <v>450</v>
      </c>
      <c r="Q34" s="30"/>
      <c r="R34" s="30"/>
      <c r="S34" s="30"/>
      <c r="T34" s="30"/>
      <c r="U34" s="30"/>
      <c r="V34" s="30"/>
    </row>
    <row r="35" spans="3:22" hidden="1">
      <c r="C35" s="30"/>
      <c r="D35" s="30"/>
      <c r="O35" s="27" t="s">
        <v>139</v>
      </c>
      <c r="P35" s="27">
        <v>350</v>
      </c>
      <c r="Q35" s="30"/>
      <c r="R35" s="30"/>
      <c r="S35" s="30"/>
      <c r="T35" s="30"/>
      <c r="U35" s="30"/>
      <c r="V35" s="30"/>
    </row>
    <row r="36" spans="3:22" hidden="1">
      <c r="C36" s="30"/>
      <c r="D36" s="30"/>
      <c r="O36" s="27" t="s">
        <v>140</v>
      </c>
      <c r="P36" s="27">
        <v>500</v>
      </c>
      <c r="Q36" s="30"/>
      <c r="R36" s="30"/>
      <c r="S36" s="30"/>
      <c r="T36" s="30"/>
      <c r="U36" s="30"/>
      <c r="V36" s="30"/>
    </row>
    <row r="37" spans="3:22" hidden="1">
      <c r="C37" s="30"/>
      <c r="D37" s="30"/>
      <c r="O37" s="27" t="s">
        <v>141</v>
      </c>
      <c r="P37" s="27">
        <v>300</v>
      </c>
      <c r="Q37" s="30"/>
      <c r="R37" s="30"/>
      <c r="S37" s="30"/>
      <c r="T37" s="30"/>
      <c r="U37" s="30"/>
      <c r="V37" s="30"/>
    </row>
    <row r="38" spans="3:22" hidden="1">
      <c r="C38" s="30"/>
      <c r="D38" s="30"/>
      <c r="O38" s="27" t="s">
        <v>142</v>
      </c>
      <c r="P38" s="27">
        <v>250</v>
      </c>
      <c r="Q38" s="30"/>
      <c r="R38" s="30"/>
      <c r="S38" s="30"/>
      <c r="T38" s="30"/>
      <c r="U38" s="30"/>
      <c r="V38" s="30"/>
    </row>
    <row r="39" spans="3:22" hidden="1">
      <c r="C39" s="30"/>
      <c r="D39" s="30"/>
      <c r="O39" s="27" t="s">
        <v>143</v>
      </c>
      <c r="P39" s="27">
        <v>50</v>
      </c>
      <c r="Q39" s="30"/>
      <c r="R39" s="30"/>
      <c r="S39" s="30"/>
      <c r="T39" s="30"/>
      <c r="U39" s="30"/>
      <c r="V39" s="30"/>
    </row>
    <row r="40" spans="3:22" hidden="1">
      <c r="C40" s="30"/>
      <c r="D40" s="30"/>
      <c r="O40" s="27" t="s">
        <v>144</v>
      </c>
      <c r="P40" s="27">
        <v>150</v>
      </c>
      <c r="Q40" s="30"/>
      <c r="R40" s="30"/>
      <c r="S40" s="30"/>
      <c r="T40" s="30"/>
      <c r="U40" s="30"/>
      <c r="V40" s="30"/>
    </row>
    <row r="41" spans="3:22" hidden="1">
      <c r="C41" s="30"/>
      <c r="D41" s="30"/>
      <c r="O41" s="27" t="s">
        <v>145</v>
      </c>
      <c r="P41" s="27">
        <v>200</v>
      </c>
      <c r="Q41" s="30"/>
      <c r="R41" s="30"/>
      <c r="S41" s="30"/>
      <c r="T41" s="30"/>
      <c r="U41" s="30"/>
      <c r="V41" s="30"/>
    </row>
    <row r="42" spans="3:22" hidden="1">
      <c r="C42" s="30"/>
      <c r="D42" s="30"/>
      <c r="O42" s="27" t="s">
        <v>146</v>
      </c>
      <c r="P42" s="27">
        <v>50</v>
      </c>
      <c r="Q42" s="30"/>
      <c r="R42" s="30"/>
      <c r="S42" s="30"/>
      <c r="T42" s="30"/>
      <c r="U42" s="30"/>
      <c r="V42" s="30"/>
    </row>
    <row r="43" spans="3:22" hidden="1">
      <c r="C43" s="30"/>
      <c r="D43" s="30"/>
      <c r="O43" s="27" t="s">
        <v>147</v>
      </c>
      <c r="P43" s="27">
        <v>130</v>
      </c>
      <c r="Q43" s="30"/>
      <c r="R43" s="30"/>
      <c r="S43" s="30"/>
      <c r="T43" s="30"/>
      <c r="U43" s="30"/>
      <c r="V43" s="30"/>
    </row>
    <row r="44" spans="3:22" hidden="1">
      <c r="C44" s="30"/>
      <c r="D44" s="30"/>
      <c r="O44" s="27" t="s">
        <v>148</v>
      </c>
      <c r="P44" s="27">
        <v>120</v>
      </c>
      <c r="Q44" s="30"/>
      <c r="R44" s="30"/>
      <c r="S44" s="30"/>
      <c r="T44" s="30"/>
      <c r="U44" s="30"/>
      <c r="V44" s="30"/>
    </row>
    <row r="45" spans="3:22" hidden="1">
      <c r="C45" s="30"/>
      <c r="D45" s="30"/>
      <c r="O45" s="27" t="s">
        <v>149</v>
      </c>
      <c r="P45" s="27">
        <v>140</v>
      </c>
      <c r="Q45" s="30"/>
      <c r="R45" s="30"/>
      <c r="S45" s="30"/>
      <c r="T45" s="30"/>
      <c r="U45" s="30"/>
      <c r="V45" s="30"/>
    </row>
    <row r="46" spans="3:22" hidden="1">
      <c r="C46" s="30"/>
      <c r="D46" s="30"/>
      <c r="O46" s="27" t="s">
        <v>150</v>
      </c>
      <c r="P46" s="27">
        <v>310</v>
      </c>
      <c r="Q46" s="30"/>
      <c r="R46" s="30"/>
      <c r="S46" s="30"/>
      <c r="T46" s="30"/>
      <c r="U46" s="30"/>
      <c r="V46" s="30"/>
    </row>
    <row r="47" spans="3:22" hidden="1">
      <c r="O47" s="27" t="s">
        <v>151</v>
      </c>
      <c r="P47" s="27">
        <v>310</v>
      </c>
      <c r="Q47" s="30"/>
      <c r="R47" s="30"/>
      <c r="S47" s="30"/>
      <c r="T47" s="30"/>
      <c r="U47" s="30"/>
      <c r="V47" s="30"/>
    </row>
    <row r="48" spans="3:22" hidden="1">
      <c r="Q48" s="30"/>
      <c r="R48" s="30"/>
      <c r="S48" s="30"/>
      <c r="T48" s="30"/>
      <c r="U48" s="30"/>
      <c r="V48" s="30"/>
    </row>
  </sheetData>
  <sheetProtection algorithmName="SHA-512" hashValue="fJAnvrCsgxaNq5y5Ehj3cL5/hVVYgdgvwC8SH2XEgPcG+mtRpna74ujJpap0Dq2lGKPBDEO8uE1djXyMIVslWw==" saltValue="DTmhZxh++m577bYUekQLBg==" spinCount="100000" sheet="1" objects="1" scenarios="1"/>
  <phoneticPr fontId="1"/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5 m 9 V g w G J N K l A A A A 9 g A A A B I A H A B D b 2 5 m a W c v U G F j a 2 F n Z S 5 4 b W w g o h g A K K A U A A A A A A A A A A A A A A A A A A A A A A A A A A A A h Y 9 N D o I w G E S v Q r q n P 0 i M I R 9 l 4 c 5 I Q m J i 3 D a 1 Q h W K o c V y N x c e y S u I U d S d y 3 n z F j P 3 6 w 2 y o a m D i + q s b k 2 K G K Y o U E a 2 e 2 3 K F P X u E C 5 Q x q E Q 8 i R K F Y y y s c l g 9 y m q n D s n h H j v s Z / h t i t J R C k j u 3 y 9 k Z V q B P r I + r 8 c a m O d M F I h D t v X G B 5 h x u Y 4 p j G m Q C Y I u T Z f I R r 3 P t s f C M u + d n 2 n + F G E q w L I F I G 8 P / A H U E s D B B Q A A g A I A G O Z v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j m b 1 W K I p H u A 4 A A A A R A A A A E w A c A E Z v c m 1 1 b G F z L 1 N l Y 3 R p b 2 4 x L m 0 g o h g A K K A U A A A A A A A A A A A A A A A A A A A A A A A A A A A A K 0 5 N L s n M z 1 M I h t C G 1 g B Q S w E C L Q A U A A I A C A B j m b 1 W D A Y k 0 q U A A A D 2 A A A A E g A A A A A A A A A A A A A A A A A A A A A A Q 2 9 u Z m l n L 1 B h Y 2 t h Z 2 U u e G 1 s U E s B A i 0 A F A A C A A g A Y 5 m 9 V g / K 6 a u k A A A A 6 Q A A A B M A A A A A A A A A A A A A A A A A 8 Q A A A F t D b 2 5 0 Z W 5 0 X 1 R 5 c G V z X S 5 4 b W x Q S w E C L Q A U A A I A C A B j m b 1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U k Z R Q k X L 0 C X H l k b Q E F I q Q A A A A A C A A A A A A A Q Z g A A A A E A A C A A A A A R 6 z 5 t v Q 1 U X 9 u 0 n o K 1 4 1 W C b q X T L X S a D h r E V Z J b C O v v Z g A A A A A O g A A A A A I A A C A A A A B 6 j T M E p V V 9 B Z V J h l k n h 5 e 0 U H M T Q m S b e M C K V z R D F X T a O F A A A A D E S j I G M N g o o j U K m G I + J 3 w + U y 9 6 B J i D R w J y t p L 0 V / p 4 f v j X A o N k C c r x h U 1 P L o a j G R U R x L n S + S 1 J P M U L Q H E 7 z + f F m 1 B j A J Z z W 3 u E S H o D E + L X 1 U A A A A B Y o L D 4 K b F 5 y Q R n Z K K d D a l n W v b i S 0 L W 3 T N f w 1 j b p p R X j a C 1 A h A 5 0 N 5 I 9 o H t R r X 7 N p U V 6 E L m r 3 U K G 0 M H c 7 r J w C B X < / D a t a M a s h u p > 
</file>

<file path=customXml/itemProps1.xml><?xml version="1.0" encoding="utf-8"?>
<ds:datastoreItem xmlns:ds="http://schemas.openxmlformats.org/officeDocument/2006/customXml" ds:itemID="{152437EA-7483-4194-B4EB-51FB4E707A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見積書</vt:lpstr>
      <vt:lpstr>ドロップダウンリスト</vt:lpstr>
      <vt:lpstr>見積書!Print_Area</vt:lpstr>
      <vt:lpstr>アルコールその他</vt:lpstr>
      <vt:lpstr>お弁当</vt:lpstr>
      <vt:lpstr>リネン代</vt:lpstr>
      <vt:lpstr>飲み物おやつ</vt:lpstr>
      <vt:lpstr>活動経費</vt:lpstr>
      <vt:lpstr>室内食</vt:lpstr>
      <vt:lpstr>収穫体験</vt:lpstr>
      <vt:lpstr>食事代</vt:lpstr>
      <vt:lpstr>寝具リース料</vt:lpstr>
      <vt:lpstr>野外炊事</vt:lpstr>
      <vt:lpstr>利用料金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CL31</dc:creator>
  <cp:lastModifiedBy>高橋 裕</cp:lastModifiedBy>
  <cp:lastPrinted>2024-06-16T22:18:44Z</cp:lastPrinted>
  <dcterms:created xsi:type="dcterms:W3CDTF">2019-04-04T02:41:46Z</dcterms:created>
  <dcterms:modified xsi:type="dcterms:W3CDTF">2024-06-16T22:53:53Z</dcterms:modified>
</cp:coreProperties>
</file>